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31" activeTab="0"/>
  </bookViews>
  <sheets>
    <sheet name="VA法_直列回路" sheetId="1" r:id="rId1"/>
    <sheet name="VA法_並列回路" sheetId="2" r:id="rId2"/>
    <sheet name="VA法_素子単独" sheetId="3" r:id="rId3"/>
    <sheet name="理論計算チェック" sheetId="4" r:id="rId4"/>
  </sheets>
  <definedNames>
    <definedName name="_xlnm.Print_Area" localSheetId="2">'VA法_素子単独'!$A$1:$R$51</definedName>
  </definedNames>
  <calcPr fullCalcOnLoad="1"/>
</workbook>
</file>

<file path=xl/sharedStrings.xml><?xml version="1.0" encoding="utf-8"?>
<sst xmlns="http://schemas.openxmlformats.org/spreadsheetml/2006/main" count="444" uniqueCount="134">
  <si>
    <t>測定</t>
  </si>
  <si>
    <r>
      <t>R</t>
    </r>
    <r>
      <rPr>
        <sz val="10"/>
        <rFont val="ＭＳ Ｐゴシック"/>
        <family val="3"/>
      </rPr>
      <t xml:space="preserve"> =</t>
    </r>
  </si>
  <si>
    <t>Ω</t>
  </si>
  <si>
    <r>
      <t>L</t>
    </r>
    <r>
      <rPr>
        <sz val="10"/>
        <rFont val="ＭＳ Ｐゴシック"/>
        <family val="3"/>
      </rPr>
      <t xml:space="preserve"> =</t>
    </r>
  </si>
  <si>
    <r>
      <t>C</t>
    </r>
    <r>
      <rPr>
        <sz val="10"/>
        <rFont val="ＭＳ Ｐゴシック"/>
        <family val="3"/>
      </rPr>
      <t xml:space="preserve"> =</t>
    </r>
  </si>
  <si>
    <t>V</t>
  </si>
  <si>
    <t>I</t>
  </si>
  <si>
    <r>
      <t xml:space="preserve">R </t>
    </r>
    <r>
      <rPr>
        <sz val="10"/>
        <rFont val="ＭＳ Ｐゴシック"/>
        <family val="3"/>
      </rPr>
      <t>[Ω]</t>
    </r>
  </si>
  <si>
    <r>
      <t>Z</t>
    </r>
    <r>
      <rPr>
        <sz val="10"/>
        <rFont val="ＭＳ Ｐゴシック"/>
        <family val="3"/>
      </rPr>
      <t xml:space="preserve"> [Ω]</t>
    </r>
  </si>
  <si>
    <r>
      <t>θ</t>
    </r>
    <r>
      <rPr>
        <sz val="10"/>
        <rFont val="ＭＳ Ｐゴシック"/>
        <family val="3"/>
      </rPr>
      <t xml:space="preserve"> [°]</t>
    </r>
  </si>
  <si>
    <r>
      <t>I</t>
    </r>
    <r>
      <rPr>
        <i/>
        <vertAlign val="subscript"/>
        <sz val="10"/>
        <rFont val="ＭＳ Ｐゴシック"/>
        <family val="3"/>
      </rPr>
      <t>L</t>
    </r>
  </si>
  <si>
    <r>
      <t>I</t>
    </r>
    <r>
      <rPr>
        <i/>
        <vertAlign val="subscript"/>
        <sz val="10"/>
        <rFont val="ＭＳ Ｐゴシック"/>
        <family val="3"/>
      </rPr>
      <t>C</t>
    </r>
  </si>
  <si>
    <r>
      <t>V</t>
    </r>
    <r>
      <rPr>
        <i/>
        <vertAlign val="subscript"/>
        <sz val="10"/>
        <rFont val="ＭＳ Ｐゴシック"/>
        <family val="3"/>
      </rPr>
      <t>R</t>
    </r>
  </si>
  <si>
    <r>
      <t>V</t>
    </r>
    <r>
      <rPr>
        <i/>
        <vertAlign val="subscript"/>
        <sz val="10"/>
        <rFont val="ＭＳ Ｐゴシック"/>
        <family val="3"/>
      </rPr>
      <t>L</t>
    </r>
  </si>
  <si>
    <r>
      <t>V</t>
    </r>
    <r>
      <rPr>
        <i/>
        <vertAlign val="subscript"/>
        <sz val="10"/>
        <rFont val="ＭＳ Ｐゴシック"/>
        <family val="3"/>
      </rPr>
      <t>C</t>
    </r>
  </si>
  <si>
    <r>
      <t>I</t>
    </r>
    <r>
      <rPr>
        <i/>
        <vertAlign val="subscript"/>
        <sz val="10"/>
        <rFont val="ＭＳ Ｐゴシック"/>
        <family val="3"/>
      </rPr>
      <t>R</t>
    </r>
  </si>
  <si>
    <r>
      <t>=V</t>
    </r>
    <r>
      <rPr>
        <i/>
        <vertAlign val="subscript"/>
        <sz val="10"/>
        <rFont val="ＭＳ Ｐゴシック"/>
        <family val="3"/>
      </rPr>
      <t>R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I</t>
    </r>
  </si>
  <si>
    <r>
      <t>=V</t>
    </r>
    <r>
      <rPr>
        <i/>
        <vertAlign val="subscript"/>
        <sz val="10"/>
        <rFont val="ＭＳ Ｐゴシック"/>
        <family val="3"/>
      </rPr>
      <t>L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I</t>
    </r>
  </si>
  <si>
    <t>=R</t>
  </si>
  <si>
    <r>
      <t>=tan</t>
    </r>
    <r>
      <rPr>
        <i/>
        <vertAlign val="superscript"/>
        <sz val="8"/>
        <rFont val="ＭＳ Ｐゴシック"/>
        <family val="3"/>
      </rPr>
      <t>-1</t>
    </r>
    <r>
      <rPr>
        <i/>
        <sz val="8"/>
        <rFont val="ＭＳ Ｐゴシック"/>
        <family val="3"/>
      </rPr>
      <t>(0/R)</t>
    </r>
  </si>
  <si>
    <r>
      <t>V</t>
    </r>
    <r>
      <rPr>
        <sz val="10"/>
        <rFont val="ＭＳ Ｐゴシック"/>
        <family val="3"/>
      </rPr>
      <t xml:space="preserve"> [V]</t>
    </r>
  </si>
  <si>
    <t>V [V]</t>
  </si>
  <si>
    <r>
      <t>=V</t>
    </r>
    <r>
      <rPr>
        <i/>
        <vertAlign val="subscript"/>
        <sz val="10"/>
        <rFont val="ＭＳ Ｐゴシック"/>
        <family val="3"/>
      </rPr>
      <t>R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I</t>
    </r>
    <r>
      <rPr>
        <i/>
        <vertAlign val="subscript"/>
        <sz val="10"/>
        <rFont val="ＭＳ Ｐゴシック"/>
        <family val="3"/>
      </rPr>
      <t>R</t>
    </r>
  </si>
  <si>
    <r>
      <t>=V</t>
    </r>
    <r>
      <rPr>
        <i/>
        <vertAlign val="subscript"/>
        <sz val="10"/>
        <rFont val="ＭＳ Ｐゴシック"/>
        <family val="3"/>
      </rPr>
      <t>L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I</t>
    </r>
    <r>
      <rPr>
        <i/>
        <vertAlign val="subscript"/>
        <sz val="10"/>
        <rFont val="ＭＳ Ｐゴシック"/>
        <family val="3"/>
      </rPr>
      <t>L</t>
    </r>
  </si>
  <si>
    <t>(3-5)式</t>
  </si>
  <si>
    <t>(3-6)式</t>
  </si>
  <si>
    <t>(3-3)式</t>
  </si>
  <si>
    <t>(1-5)式</t>
  </si>
  <si>
    <t>(1-6)式</t>
  </si>
  <si>
    <t>(1-3)式</t>
  </si>
  <si>
    <t>(2-5)式</t>
  </si>
  <si>
    <t>(2-6)式</t>
  </si>
  <si>
    <t>(2-3)式</t>
  </si>
  <si>
    <r>
      <t>=V</t>
    </r>
    <r>
      <rPr>
        <i/>
        <vertAlign val="subscript"/>
        <sz val="10"/>
        <rFont val="ＭＳ Ｐゴシック"/>
        <family val="3"/>
      </rPr>
      <t>C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I</t>
    </r>
  </si>
  <si>
    <r>
      <t>=V</t>
    </r>
    <r>
      <rPr>
        <i/>
        <vertAlign val="subscript"/>
        <sz val="10"/>
        <rFont val="ＭＳ Ｐゴシック"/>
        <family val="3"/>
      </rPr>
      <t>L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I</t>
    </r>
  </si>
  <si>
    <r>
      <t>=tan</t>
    </r>
    <r>
      <rPr>
        <i/>
        <vertAlign val="superscript"/>
        <sz val="8"/>
        <rFont val="ＭＳ Ｐゴシック"/>
        <family val="3"/>
      </rPr>
      <t>-1</t>
    </r>
    <r>
      <rPr>
        <i/>
        <sz val="8"/>
        <rFont val="ＭＳ Ｐゴシック"/>
        <family val="3"/>
      </rPr>
      <t>(ωL/0)</t>
    </r>
  </si>
  <si>
    <r>
      <t>=V</t>
    </r>
    <r>
      <rPr>
        <i/>
        <vertAlign val="subscript"/>
        <sz val="10"/>
        <rFont val="ＭＳ Ｐゴシック"/>
        <family val="3"/>
      </rPr>
      <t>C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I</t>
    </r>
  </si>
  <si>
    <r>
      <t>=V</t>
    </r>
    <r>
      <rPr>
        <i/>
        <vertAlign val="subscript"/>
        <sz val="10"/>
        <rFont val="ＭＳ Ｐゴシック"/>
        <family val="3"/>
      </rPr>
      <t>L</t>
    </r>
  </si>
  <si>
    <r>
      <t>=V</t>
    </r>
    <r>
      <rPr>
        <i/>
        <vertAlign val="subscript"/>
        <sz val="10"/>
        <rFont val="ＭＳ Ｐゴシック"/>
        <family val="3"/>
      </rPr>
      <t>C</t>
    </r>
  </si>
  <si>
    <t>考えよ</t>
  </si>
  <si>
    <t>(4-5)式</t>
  </si>
  <si>
    <t>(4-6)式</t>
  </si>
  <si>
    <t>(4-3)式</t>
  </si>
  <si>
    <r>
      <t>=V</t>
    </r>
    <r>
      <rPr>
        <i/>
        <vertAlign val="subscript"/>
        <sz val="10"/>
        <rFont val="ＭＳ Ｐゴシック"/>
        <family val="3"/>
      </rPr>
      <t>C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I</t>
    </r>
    <r>
      <rPr>
        <i/>
        <vertAlign val="subscript"/>
        <sz val="10"/>
        <rFont val="ＭＳ Ｐゴシック"/>
        <family val="3"/>
      </rPr>
      <t>C</t>
    </r>
  </si>
  <si>
    <r>
      <t>C</t>
    </r>
    <r>
      <rPr>
        <sz val="10"/>
        <rFont val="ＭＳ Ｐゴシック"/>
        <family val="3"/>
      </rPr>
      <t xml:space="preserve"> [nF]</t>
    </r>
  </si>
  <si>
    <r>
      <t>L</t>
    </r>
    <r>
      <rPr>
        <sz val="10"/>
        <rFont val="ＭＳ Ｐゴシック"/>
        <family val="3"/>
      </rPr>
      <t xml:space="preserve"> [mH]</t>
    </r>
  </si>
  <si>
    <t>DMM or nominal：</t>
  </si>
  <si>
    <t>nF</t>
  </si>
  <si>
    <t>mH</t>
  </si>
  <si>
    <t>Ω</t>
  </si>
  <si>
    <t>nF</t>
  </si>
  <si>
    <t>Ω</t>
  </si>
  <si>
    <t>理論</t>
  </si>
  <si>
    <r>
      <t>=tan</t>
    </r>
    <r>
      <rPr>
        <i/>
        <vertAlign val="superscript"/>
        <sz val="8"/>
        <rFont val="ＭＳ Ｐゴシック"/>
        <family val="3"/>
      </rPr>
      <t>-1</t>
    </r>
    <r>
      <rPr>
        <i/>
        <sz val="8"/>
        <rFont val="ＭＳ Ｐゴシック"/>
        <family val="3"/>
      </rPr>
      <t>(-1/0)</t>
    </r>
  </si>
  <si>
    <t>f</t>
  </si>
  <si>
    <r>
      <t>X</t>
    </r>
    <r>
      <rPr>
        <i/>
        <vertAlign val="subscript"/>
        <sz val="10"/>
        <rFont val="ＭＳ Ｐゴシック"/>
        <family val="3"/>
      </rPr>
      <t xml:space="preserve">C </t>
    </r>
    <r>
      <rPr>
        <sz val="10"/>
        <rFont val="ＭＳ Ｐゴシック"/>
        <family val="3"/>
      </rPr>
      <t>[Ω]</t>
    </r>
  </si>
  <si>
    <r>
      <t>X</t>
    </r>
    <r>
      <rPr>
        <i/>
        <vertAlign val="subscript"/>
        <sz val="10"/>
        <rFont val="ＭＳ Ｐゴシック"/>
        <family val="3"/>
      </rPr>
      <t xml:space="preserve">L </t>
    </r>
    <r>
      <rPr>
        <sz val="10"/>
        <rFont val="ＭＳ Ｐゴシック"/>
        <family val="3"/>
      </rPr>
      <t>[Ω]</t>
    </r>
  </si>
  <si>
    <r>
      <t>X</t>
    </r>
    <r>
      <rPr>
        <i/>
        <vertAlign val="subscript"/>
        <sz val="10"/>
        <rFont val="ＭＳ Ｐゴシック"/>
        <family val="3"/>
      </rPr>
      <t xml:space="preserve">C </t>
    </r>
    <r>
      <rPr>
        <sz val="10"/>
        <rFont val="ＭＳ Ｐゴシック"/>
        <family val="3"/>
      </rPr>
      <t>[Ω]</t>
    </r>
  </si>
  <si>
    <r>
      <t>f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[kHz]</t>
    </r>
  </si>
  <si>
    <r>
      <t>A</t>
    </r>
    <r>
      <rPr>
        <i/>
        <vertAlign val="subscript"/>
        <sz val="10"/>
        <rFont val="ＭＳ Ｐゴシック"/>
        <family val="3"/>
      </rPr>
      <t xml:space="preserve">1 
</t>
    </r>
    <r>
      <rPr>
        <sz val="10"/>
        <rFont val="ＭＳ Ｐゴシック"/>
        <family val="3"/>
      </rPr>
      <t>[mA]</t>
    </r>
  </si>
  <si>
    <r>
      <t>A</t>
    </r>
    <r>
      <rPr>
        <i/>
        <vertAlign val="subscript"/>
        <sz val="10"/>
        <rFont val="ＭＳ Ｐゴシック"/>
        <family val="3"/>
      </rPr>
      <t>2</t>
    </r>
    <r>
      <rPr>
        <vertAlign val="subscript"/>
        <sz val="10"/>
        <rFont val="ＭＳ Ｐゴシック"/>
        <family val="3"/>
      </rPr>
      <t xml:space="preserve"> 
</t>
    </r>
    <r>
      <rPr>
        <sz val="10"/>
        <rFont val="ＭＳ Ｐゴシック"/>
        <family val="3"/>
      </rPr>
      <t>[mA]</t>
    </r>
  </si>
  <si>
    <r>
      <t>A</t>
    </r>
    <r>
      <rPr>
        <i/>
        <vertAlign val="subscript"/>
        <sz val="10"/>
        <rFont val="ＭＳ Ｐゴシック"/>
        <family val="3"/>
      </rPr>
      <t>3</t>
    </r>
    <r>
      <rPr>
        <vertAlign val="subscript"/>
        <sz val="10"/>
        <rFont val="ＭＳ Ｐゴシック"/>
        <family val="3"/>
      </rPr>
      <t xml:space="preserve"> 
</t>
    </r>
    <r>
      <rPr>
        <sz val="10"/>
        <rFont val="ＭＳ Ｐゴシック"/>
        <family val="3"/>
      </rPr>
      <t>[mA]</t>
    </r>
  </si>
  <si>
    <r>
      <t>V</t>
    </r>
    <r>
      <rPr>
        <i/>
        <vertAlign val="subscript"/>
        <sz val="10"/>
        <rFont val="ＭＳ Ｐゴシック"/>
        <family val="3"/>
      </rPr>
      <t xml:space="preserve">1 </t>
    </r>
    <r>
      <rPr>
        <sz val="10"/>
        <rFont val="ＭＳ Ｐゴシック"/>
        <family val="3"/>
      </rPr>
      <t>[V]</t>
    </r>
  </si>
  <si>
    <r>
      <t>V</t>
    </r>
    <r>
      <rPr>
        <i/>
        <vertAlign val="subscript"/>
        <sz val="10"/>
        <rFont val="ＭＳ Ｐゴシック"/>
        <family val="3"/>
      </rPr>
      <t>2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[V]</t>
    </r>
  </si>
  <si>
    <r>
      <t>V</t>
    </r>
    <r>
      <rPr>
        <i/>
        <vertAlign val="subscript"/>
        <sz val="10"/>
        <rFont val="ＭＳ Ｐゴシック"/>
        <family val="3"/>
      </rPr>
      <t>3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[V]</t>
    </r>
  </si>
  <si>
    <r>
      <t>V</t>
    </r>
    <r>
      <rPr>
        <i/>
        <vertAlign val="subscript"/>
        <sz val="10"/>
        <rFont val="ＭＳ Ｐゴシック"/>
        <family val="3"/>
      </rPr>
      <t>0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[V]</t>
    </r>
  </si>
  <si>
    <r>
      <t>A</t>
    </r>
    <r>
      <rPr>
        <i/>
        <vertAlign val="subscript"/>
        <sz val="10"/>
        <rFont val="ＭＳ Ｐゴシック"/>
        <family val="3"/>
      </rPr>
      <t>0</t>
    </r>
    <r>
      <rPr>
        <vertAlign val="subscript"/>
        <sz val="10"/>
        <rFont val="ＭＳ Ｐゴシック"/>
        <family val="3"/>
      </rPr>
      <t xml:space="preserve"> 
</t>
    </r>
    <r>
      <rPr>
        <sz val="10"/>
        <rFont val="ＭＳ Ｐゴシック"/>
        <family val="3"/>
      </rPr>
      <t>[mA]</t>
    </r>
  </si>
  <si>
    <r>
      <t>A</t>
    </r>
    <r>
      <rPr>
        <i/>
        <vertAlign val="subscript"/>
        <sz val="10"/>
        <rFont val="ＭＳ Ｐゴシック"/>
        <family val="3"/>
      </rPr>
      <t xml:space="preserve">1
</t>
    </r>
    <r>
      <rPr>
        <sz val="10"/>
        <rFont val="ＭＳ Ｐゴシック"/>
        <family val="3"/>
      </rPr>
      <t>[mA]</t>
    </r>
  </si>
  <si>
    <r>
      <t>X</t>
    </r>
    <r>
      <rPr>
        <i/>
        <vertAlign val="subscript"/>
        <sz val="10"/>
        <rFont val="ＭＳ Ｐゴシック"/>
        <family val="3"/>
      </rPr>
      <t>L</t>
    </r>
    <r>
      <rPr>
        <i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[Ω]</t>
    </r>
  </si>
  <si>
    <r>
      <t>X</t>
    </r>
    <r>
      <rPr>
        <i/>
        <vertAlign val="subscript"/>
        <sz val="10"/>
        <rFont val="ＭＳ Ｐゴシック"/>
        <family val="3"/>
      </rPr>
      <t>C</t>
    </r>
    <r>
      <rPr>
        <i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[Ω]</t>
    </r>
  </si>
  <si>
    <r>
      <t>=V</t>
    </r>
    <r>
      <rPr>
        <i/>
        <vertAlign val="subscript"/>
        <sz val="10"/>
        <rFont val="ＭＳ Ｐゴシック"/>
        <family val="3"/>
      </rPr>
      <t>R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I</t>
    </r>
  </si>
  <si>
    <r>
      <t>=V</t>
    </r>
    <r>
      <rPr>
        <i/>
        <vertAlign val="subscript"/>
        <sz val="10"/>
        <rFont val="ＭＳ Ｐゴシック"/>
        <family val="3"/>
      </rPr>
      <t>L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I</t>
    </r>
  </si>
  <si>
    <r>
      <t>=V</t>
    </r>
    <r>
      <rPr>
        <i/>
        <vertAlign val="subscript"/>
        <sz val="10"/>
        <rFont val="ＭＳ Ｐゴシック"/>
        <family val="3"/>
      </rPr>
      <t>R</t>
    </r>
  </si>
  <si>
    <r>
      <t>V</t>
    </r>
    <r>
      <rPr>
        <i/>
        <vertAlign val="subscript"/>
        <sz val="10"/>
        <rFont val="ＭＳ Ｐゴシック"/>
        <family val="3"/>
      </rPr>
      <t>0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[V]</t>
    </r>
  </si>
  <si>
    <r>
      <t>V</t>
    </r>
    <r>
      <rPr>
        <i/>
        <vertAlign val="subscript"/>
        <sz val="10"/>
        <rFont val="ＭＳ Ｐゴシック"/>
        <family val="3"/>
      </rPr>
      <t>0</t>
    </r>
    <r>
      <rPr>
        <vertAlign val="subscript"/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[V]</t>
    </r>
  </si>
  <si>
    <r>
      <t>=X</t>
    </r>
    <r>
      <rPr>
        <i/>
        <vertAlign val="subscript"/>
        <sz val="10"/>
        <rFont val="ＭＳ Ｐゴシック"/>
        <family val="3"/>
      </rPr>
      <t>L</t>
    </r>
    <r>
      <rPr>
        <i/>
        <sz val="10"/>
        <rFont val="ＭＳ Ｐゴシック"/>
        <family val="3"/>
      </rPr>
      <t>/ω</t>
    </r>
  </si>
  <si>
    <r>
      <t>=1/ωX</t>
    </r>
    <r>
      <rPr>
        <i/>
        <vertAlign val="subscript"/>
        <sz val="10"/>
        <rFont val="ＭＳ Ｐゴシック"/>
        <family val="3"/>
      </rPr>
      <t>C</t>
    </r>
  </si>
  <si>
    <r>
      <t>=X</t>
    </r>
    <r>
      <rPr>
        <i/>
        <vertAlign val="subscript"/>
        <sz val="10"/>
        <rFont val="ＭＳ Ｐゴシック"/>
        <family val="3"/>
      </rPr>
      <t>L</t>
    </r>
  </si>
  <si>
    <r>
      <t>=X</t>
    </r>
    <r>
      <rPr>
        <i/>
        <vertAlign val="subscript"/>
        <sz val="10"/>
        <rFont val="ＭＳ Ｐゴシック"/>
        <family val="3"/>
      </rPr>
      <t>C</t>
    </r>
  </si>
  <si>
    <t>v3.2 Oct.2008</t>
  </si>
  <si>
    <t>(a) RL直列</t>
  </si>
  <si>
    <t>(b) RC直列　</t>
  </si>
  <si>
    <t>(c) RLC直列　</t>
  </si>
  <si>
    <t>(d) RL並列　　　　　　　　　　　　　</t>
  </si>
  <si>
    <t>(e) RC並列　　　　　　　　　　　　　</t>
  </si>
  <si>
    <t>(f) RLC並列　　　　　　　　　　　　　</t>
  </si>
  <si>
    <t>(g) Rのみ　</t>
  </si>
  <si>
    <t>(h) Lのみ　</t>
  </si>
  <si>
    <t>(i) Cのみ　</t>
  </si>
  <si>
    <t>← 100 kHz の素子値はここを見る。</t>
  </si>
  <si>
    <t>Z [Ω]</t>
  </si>
  <si>
    <t>θ[degree]</t>
  </si>
  <si>
    <t>RL 直列</t>
  </si>
  <si>
    <t>RC 直列</t>
  </si>
  <si>
    <t>RLC 直列</t>
  </si>
  <si>
    <t>RL 並列</t>
  </si>
  <si>
    <t>RC 並列</t>
  </si>
  <si>
    <t>RLC 並列</t>
  </si>
  <si>
    <t>R 単独</t>
  </si>
  <si>
    <t>L 単独</t>
  </si>
  <si>
    <t>C 単独</t>
  </si>
  <si>
    <t>v1.4 Oct.2008</t>
  </si>
  <si>
    <r>
      <t>V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[V</t>
    </r>
    <r>
      <rPr>
        <vertAlign val="subscript"/>
        <sz val="11"/>
        <rFont val="ＭＳ Ｐゴシック"/>
        <family val="3"/>
      </rPr>
      <t>RMS</t>
    </r>
    <r>
      <rPr>
        <sz val="11"/>
        <rFont val="ＭＳ Ｐゴシック"/>
        <family val="3"/>
      </rPr>
      <t xml:space="preserve">] </t>
    </r>
  </si>
  <si>
    <t>R [Ω]</t>
  </si>
  <si>
    <r>
      <t>X</t>
    </r>
    <r>
      <rPr>
        <vertAlign val="subscript"/>
        <sz val="11"/>
        <rFont val="ＭＳ Ｐゴシック"/>
        <family val="3"/>
      </rPr>
      <t>L</t>
    </r>
    <r>
      <rPr>
        <sz val="11"/>
        <rFont val="ＭＳ Ｐゴシック"/>
        <family val="3"/>
      </rPr>
      <t xml:space="preserve"> [Ω]</t>
    </r>
  </si>
  <si>
    <r>
      <t>X</t>
    </r>
    <r>
      <rPr>
        <vertAlign val="subscript"/>
        <sz val="11"/>
        <rFont val="ＭＳ Ｐゴシック"/>
        <family val="3"/>
      </rPr>
      <t>C</t>
    </r>
    <r>
      <rPr>
        <sz val="11"/>
        <rFont val="ＭＳ Ｐゴシック"/>
        <family val="3"/>
      </rPr>
      <t xml:space="preserve"> [Ω]</t>
    </r>
  </si>
  <si>
    <r>
      <t>← 電源電圧 V</t>
    </r>
    <r>
      <rPr>
        <b/>
        <vertAlign val="subscript"/>
        <sz val="11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とインピーダンス R, X</t>
    </r>
    <r>
      <rPr>
        <b/>
        <vertAlign val="subscript"/>
        <sz val="11"/>
        <rFont val="ＭＳ Ｐゴシック"/>
        <family val="3"/>
      </rPr>
      <t>L</t>
    </r>
    <r>
      <rPr>
        <b/>
        <sz val="11"/>
        <rFont val="ＭＳ Ｐゴシック"/>
        <family val="3"/>
      </rPr>
      <t>, X</t>
    </r>
    <r>
      <rPr>
        <b/>
        <vertAlign val="subscript"/>
        <sz val="11"/>
        <rFont val="ＭＳ Ｐゴシック"/>
        <family val="3"/>
      </rPr>
      <t>C</t>
    </r>
    <r>
      <rPr>
        <b/>
        <sz val="11"/>
        <rFont val="ＭＳ Ｐゴシック"/>
        <family val="3"/>
      </rPr>
      <t xml:space="preserve"> はここを変える。</t>
    </r>
  </si>
  <si>
    <t>f [Hz]</t>
  </si>
  <si>
    <t>ω</t>
  </si>
  <si>
    <t>L [H]</t>
  </si>
  <si>
    <t>C [F]</t>
  </si>
  <si>
    <t>( 60 Hz )</t>
  </si>
  <si>
    <t>( 1 kHz )</t>
  </si>
  <si>
    <t>( 10 kHz )</t>
  </si>
  <si>
    <t>( 100 kHz )</t>
  </si>
  <si>
    <t>( 1 MHz )</t>
  </si>
  <si>
    <t>( 10 MHz )</t>
  </si>
  <si>
    <t>( 100 MHz )</t>
  </si>
  <si>
    <r>
      <t>I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[A]</t>
    </r>
  </si>
  <si>
    <r>
      <t>V</t>
    </r>
    <r>
      <rPr>
        <vertAlign val="subscript"/>
        <sz val="11"/>
        <rFont val="ＭＳ Ｐゴシック"/>
        <family val="3"/>
      </rPr>
      <t>R</t>
    </r>
    <r>
      <rPr>
        <sz val="11"/>
        <rFont val="ＭＳ Ｐゴシック"/>
        <family val="3"/>
      </rPr>
      <t xml:space="preserve"> [V]</t>
    </r>
  </si>
  <si>
    <r>
      <t>V</t>
    </r>
    <r>
      <rPr>
        <vertAlign val="subscript"/>
        <sz val="11"/>
        <rFont val="ＭＳ Ｐゴシック"/>
        <family val="3"/>
      </rPr>
      <t>L</t>
    </r>
    <r>
      <rPr>
        <sz val="11"/>
        <rFont val="ＭＳ Ｐゴシック"/>
        <family val="3"/>
      </rPr>
      <t xml:space="preserve"> [V]</t>
    </r>
  </si>
  <si>
    <r>
      <t>V</t>
    </r>
    <r>
      <rPr>
        <vertAlign val="subscript"/>
        <sz val="11"/>
        <rFont val="ＭＳ Ｐゴシック"/>
        <family val="3"/>
      </rPr>
      <t>C</t>
    </r>
    <r>
      <rPr>
        <sz val="11"/>
        <rFont val="ＭＳ Ｐゴシック"/>
        <family val="3"/>
      </rPr>
      <t xml:space="preserve"> [V]</t>
    </r>
  </si>
  <si>
    <r>
      <t>I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[A]</t>
    </r>
  </si>
  <si>
    <r>
      <t>I</t>
    </r>
    <r>
      <rPr>
        <vertAlign val="subscript"/>
        <sz val="11"/>
        <rFont val="ＭＳ Ｐゴシック"/>
        <family val="3"/>
      </rPr>
      <t>R</t>
    </r>
    <r>
      <rPr>
        <sz val="11"/>
        <rFont val="ＭＳ Ｐゴシック"/>
        <family val="3"/>
      </rPr>
      <t xml:space="preserve"> [A]</t>
    </r>
  </si>
  <si>
    <r>
      <t>I</t>
    </r>
    <r>
      <rPr>
        <vertAlign val="subscript"/>
        <sz val="11"/>
        <rFont val="ＭＳ Ｐゴシック"/>
        <family val="3"/>
      </rPr>
      <t>L</t>
    </r>
    <r>
      <rPr>
        <sz val="11"/>
        <rFont val="ＭＳ Ｐゴシック"/>
        <family val="3"/>
      </rPr>
      <t xml:space="preserve"> [A]</t>
    </r>
  </si>
  <si>
    <r>
      <t>I</t>
    </r>
    <r>
      <rPr>
        <vertAlign val="subscript"/>
        <sz val="11"/>
        <rFont val="ＭＳ Ｐゴシック"/>
        <family val="3"/>
      </rPr>
      <t>C</t>
    </r>
    <r>
      <rPr>
        <sz val="11"/>
        <rFont val="ＭＳ Ｐゴシック"/>
        <family val="3"/>
      </rPr>
      <t xml:space="preserve"> [A]</t>
    </r>
  </si>
  <si>
    <t>Z [Ω]</t>
  </si>
  <si>
    <t>θ[degree]</t>
  </si>
  <si>
    <r>
      <t>I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[A]</t>
    </r>
  </si>
  <si>
    <r>
      <t>I</t>
    </r>
    <r>
      <rPr>
        <vertAlign val="subscript"/>
        <sz val="11"/>
        <rFont val="ＭＳ Ｐゴシック"/>
        <family val="3"/>
      </rPr>
      <t>R</t>
    </r>
    <r>
      <rPr>
        <sz val="11"/>
        <rFont val="ＭＳ Ｐゴシック"/>
        <family val="3"/>
      </rPr>
      <t xml:space="preserve"> [A]</t>
    </r>
  </si>
  <si>
    <r>
      <t>I</t>
    </r>
    <r>
      <rPr>
        <vertAlign val="subscript"/>
        <sz val="11"/>
        <rFont val="ＭＳ Ｐゴシック"/>
        <family val="3"/>
      </rPr>
      <t>L</t>
    </r>
    <r>
      <rPr>
        <sz val="11"/>
        <rFont val="ＭＳ Ｐゴシック"/>
        <family val="3"/>
      </rPr>
      <t xml:space="preserve"> [A]</t>
    </r>
  </si>
  <si>
    <r>
      <t>I</t>
    </r>
    <r>
      <rPr>
        <vertAlign val="subscript"/>
        <sz val="11"/>
        <rFont val="ＭＳ Ｐゴシック"/>
        <family val="3"/>
      </rPr>
      <t>C</t>
    </r>
    <r>
      <rPr>
        <sz val="11"/>
        <rFont val="ＭＳ Ｐゴシック"/>
        <family val="3"/>
      </rPr>
      <t xml:space="preserve"> [A]</t>
    </r>
  </si>
  <si>
    <t>Z [Ω]</t>
  </si>
  <si>
    <t>θ[degree]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</si>
</sst>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_ "/>
    <numFmt numFmtId="179" formatCode="0.000E+00"/>
    <numFmt numFmtId="180" formatCode="0.0E+00"/>
    <numFmt numFmtId="181" formatCode="&quot;\&quot;#,##0.0000;&quot;\&quot;\-#,##0.0000"/>
    <numFmt numFmtId="182" formatCode="#,##0.000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0_);[Red]\(0.000\)"/>
    <numFmt numFmtId="190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vertAlign val="subscript"/>
      <sz val="10"/>
      <name val="ＭＳ Ｐゴシック"/>
      <family val="3"/>
    </font>
    <font>
      <i/>
      <sz val="10"/>
      <name val="ＭＳ Ｐゴシック"/>
      <family val="3"/>
    </font>
    <font>
      <i/>
      <vertAlign val="subscript"/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i/>
      <sz val="8"/>
      <name val="ＭＳ Ｐゴシック"/>
      <family val="3"/>
    </font>
    <font>
      <i/>
      <vertAlign val="superscript"/>
      <sz val="8"/>
      <name val="ＭＳ Ｐゴシック"/>
      <family val="3"/>
    </font>
    <font>
      <sz val="8"/>
      <name val="ＭＳ Ｐゴシック"/>
      <family val="3"/>
    </font>
    <font>
      <vertAlign val="subscript"/>
      <sz val="11"/>
      <name val="ＭＳ Ｐゴシック"/>
      <family val="3"/>
    </font>
    <font>
      <b/>
      <vertAlign val="subscript"/>
      <sz val="11"/>
      <name val="ＭＳ Ｐゴシック"/>
      <family val="3"/>
    </font>
    <font>
      <b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/>
    </xf>
    <xf numFmtId="49" fontId="13" fillId="0" borderId="1" xfId="0" applyNumberFormat="1" applyFont="1" applyBorder="1" applyAlignment="1">
      <alignment horizontal="center" vertical="top" shrinkToFit="1"/>
    </xf>
    <xf numFmtId="49" fontId="6" fillId="0" borderId="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shrinkToFit="1"/>
    </xf>
    <xf numFmtId="49" fontId="13" fillId="0" borderId="3" xfId="0" applyNumberFormat="1" applyFont="1" applyBorder="1" applyAlignment="1">
      <alignment horizontal="center" vertical="top" shrinkToFi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" vertical="center" shrinkToFit="1"/>
    </xf>
    <xf numFmtId="49" fontId="6" fillId="0" borderId="7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/>
    </xf>
    <xf numFmtId="49" fontId="6" fillId="0" borderId="4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top" shrinkToFit="1"/>
    </xf>
    <xf numFmtId="49" fontId="13" fillId="0" borderId="3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8" fontId="0" fillId="2" borderId="13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16" fillId="0" borderId="0" xfId="0" applyFont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18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4" borderId="0" xfId="0" applyFill="1" applyAlignment="1">
      <alignment/>
    </xf>
    <xf numFmtId="180" fontId="0" fillId="4" borderId="0" xfId="0" applyNumberFormat="1" applyFill="1" applyAlignment="1">
      <alignment/>
    </xf>
    <xf numFmtId="11" fontId="0" fillId="4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1" fontId="0" fillId="5" borderId="1" xfId="0" applyNumberFormat="1" applyFill="1" applyBorder="1" applyAlignment="1">
      <alignment/>
    </xf>
    <xf numFmtId="178" fontId="0" fillId="0" borderId="1" xfId="0" applyNumberFormat="1" applyBorder="1" applyAlignment="1">
      <alignment/>
    </xf>
    <xf numFmtId="188" fontId="0" fillId="0" borderId="1" xfId="0" applyNumberFormat="1" applyBorder="1" applyAlignment="1">
      <alignment/>
    </xf>
    <xf numFmtId="188" fontId="0" fillId="6" borderId="0" xfId="0" applyNumberFormat="1" applyFill="1" applyAlignment="1">
      <alignment/>
    </xf>
    <xf numFmtId="176" fontId="0" fillId="0" borderId="1" xfId="0" applyNumberFormat="1" applyBorder="1" applyAlignment="1">
      <alignment/>
    </xf>
    <xf numFmtId="188" fontId="0" fillId="6" borderId="1" xfId="0" applyNumberFormat="1" applyFill="1" applyBorder="1" applyAlignment="1">
      <alignment/>
    </xf>
    <xf numFmtId="11" fontId="0" fillId="0" borderId="1" xfId="0" applyNumberFormat="1" applyBorder="1" applyAlignment="1">
      <alignment/>
    </xf>
    <xf numFmtId="0" fontId="0" fillId="6" borderId="0" xfId="0" applyFill="1" applyAlignment="1">
      <alignment/>
    </xf>
    <xf numFmtId="11" fontId="0" fillId="6" borderId="1" xfId="0" applyNumberFormat="1" applyFill="1" applyBorder="1" applyAlignment="1">
      <alignment/>
    </xf>
    <xf numFmtId="0" fontId="0" fillId="6" borderId="1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30</xdr:row>
      <xdr:rowOff>142875</xdr:rowOff>
    </xdr:from>
    <xdr:to>
      <xdr:col>14</xdr:col>
      <xdr:colOff>419100</xdr:colOff>
      <xdr:row>48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1571625" y="6867525"/>
          <a:ext cx="5915025" cy="3000375"/>
          <a:chOff x="102" y="690"/>
          <a:chExt cx="717" cy="324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2" y="690"/>
            <a:ext cx="717" cy="1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" y="870"/>
            <a:ext cx="412" cy="1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31</xdr:row>
      <xdr:rowOff>9525</xdr:rowOff>
    </xdr:from>
    <xdr:to>
      <xdr:col>15</xdr:col>
      <xdr:colOff>161925</xdr:colOff>
      <xdr:row>49</xdr:row>
      <xdr:rowOff>85725</xdr:rowOff>
    </xdr:to>
    <xdr:grpSp>
      <xdr:nvGrpSpPr>
        <xdr:cNvPr id="1" name="Group 8"/>
        <xdr:cNvGrpSpPr>
          <a:grpSpLocks/>
        </xdr:cNvGrpSpPr>
      </xdr:nvGrpSpPr>
      <xdr:grpSpPr>
        <a:xfrm>
          <a:off x="1457325" y="6905625"/>
          <a:ext cx="6276975" cy="3162300"/>
          <a:chOff x="104" y="702"/>
          <a:chExt cx="716" cy="32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" y="702"/>
            <a:ext cx="342" cy="1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8" y="702"/>
            <a:ext cx="332" cy="1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53" y="881"/>
            <a:ext cx="408" cy="1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31</xdr:row>
      <xdr:rowOff>0</xdr:rowOff>
    </xdr:from>
    <xdr:to>
      <xdr:col>15</xdr:col>
      <xdr:colOff>438150</xdr:colOff>
      <xdr:row>38</xdr:row>
      <xdr:rowOff>152400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877050"/>
          <a:ext cx="7124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70" zoomScaleNormal="70" zoomScaleSheetLayoutView="85" workbookViewId="0" topLeftCell="A1">
      <selection activeCell="F54" sqref="F54"/>
    </sheetView>
  </sheetViews>
  <sheetFormatPr defaultColWidth="9.00390625" defaultRowHeight="13.5"/>
  <cols>
    <col min="1" max="18" width="6.625" style="22" customWidth="1"/>
    <col min="19" max="16384" width="9.00390625" style="22" customWidth="1"/>
  </cols>
  <sheetData>
    <row r="1" ht="12">
      <c r="A1" s="22" t="s">
        <v>79</v>
      </c>
    </row>
    <row r="3" ht="14.25">
      <c r="A3" s="23" t="s">
        <v>80</v>
      </c>
    </row>
    <row r="4" ht="12">
      <c r="A4" s="25"/>
    </row>
    <row r="5" spans="1:12" ht="15.75" customHeight="1">
      <c r="A5" s="22" t="s">
        <v>46</v>
      </c>
      <c r="C5" s="24"/>
      <c r="D5" s="26" t="s">
        <v>1</v>
      </c>
      <c r="E5" s="16"/>
      <c r="F5" s="22" t="s">
        <v>49</v>
      </c>
      <c r="G5" s="26" t="s">
        <v>3</v>
      </c>
      <c r="H5" s="16"/>
      <c r="I5" s="22" t="s">
        <v>48</v>
      </c>
      <c r="J5" s="26" t="s">
        <v>4</v>
      </c>
      <c r="K5" s="51"/>
      <c r="L5" s="22" t="s">
        <v>47</v>
      </c>
    </row>
    <row r="6" spans="2:5" ht="12">
      <c r="B6" s="27"/>
      <c r="C6" s="28"/>
      <c r="E6" s="28"/>
    </row>
    <row r="7" spans="1:18" ht="26.25" customHeight="1">
      <c r="A7" s="16"/>
      <c r="B7" s="66" t="s">
        <v>54</v>
      </c>
      <c r="C7" s="66" t="s">
        <v>5</v>
      </c>
      <c r="D7" s="66" t="s">
        <v>6</v>
      </c>
      <c r="E7" s="59" t="s">
        <v>15</v>
      </c>
      <c r="F7" s="60" t="s">
        <v>10</v>
      </c>
      <c r="G7" s="60" t="s">
        <v>11</v>
      </c>
      <c r="H7" s="66" t="s">
        <v>12</v>
      </c>
      <c r="I7" s="67" t="s">
        <v>13</v>
      </c>
      <c r="J7" s="60" t="s">
        <v>14</v>
      </c>
      <c r="K7" s="62" t="s">
        <v>17</v>
      </c>
      <c r="L7" s="58" t="s">
        <v>33</v>
      </c>
      <c r="M7" s="68" t="s">
        <v>27</v>
      </c>
      <c r="N7" s="68" t="s">
        <v>28</v>
      </c>
      <c r="O7" s="69" t="s">
        <v>29</v>
      </c>
      <c r="P7" s="29" t="s">
        <v>16</v>
      </c>
      <c r="Q7" s="30" t="s">
        <v>75</v>
      </c>
      <c r="R7" s="58" t="s">
        <v>76</v>
      </c>
    </row>
    <row r="8" spans="1:18" ht="26.25" customHeight="1">
      <c r="A8" s="16"/>
      <c r="B8" s="32" t="s">
        <v>58</v>
      </c>
      <c r="C8" s="32" t="s">
        <v>73</v>
      </c>
      <c r="D8" s="32" t="s">
        <v>66</v>
      </c>
      <c r="E8" s="48" t="s">
        <v>59</v>
      </c>
      <c r="F8" s="49" t="s">
        <v>60</v>
      </c>
      <c r="G8" s="49" t="s">
        <v>61</v>
      </c>
      <c r="H8" s="32" t="s">
        <v>62</v>
      </c>
      <c r="I8" s="42" t="s">
        <v>63</v>
      </c>
      <c r="J8" s="49" t="s">
        <v>64</v>
      </c>
      <c r="K8" s="31" t="s">
        <v>56</v>
      </c>
      <c r="L8" s="48" t="s">
        <v>55</v>
      </c>
      <c r="M8" s="32" t="s">
        <v>8</v>
      </c>
      <c r="N8" s="32" t="s">
        <v>9</v>
      </c>
      <c r="O8" s="42" t="s">
        <v>20</v>
      </c>
      <c r="P8" s="32" t="s">
        <v>7</v>
      </c>
      <c r="Q8" s="32" t="s">
        <v>45</v>
      </c>
      <c r="R8" s="48" t="s">
        <v>44</v>
      </c>
    </row>
    <row r="9" spans="1:18" ht="20.25" customHeight="1">
      <c r="A9" s="65" t="s">
        <v>0</v>
      </c>
      <c r="B9" s="65"/>
      <c r="C9" s="14"/>
      <c r="D9" s="15"/>
      <c r="E9" s="51"/>
      <c r="F9" s="52"/>
      <c r="G9" s="61"/>
      <c r="H9" s="18"/>
      <c r="I9" s="18"/>
      <c r="J9" s="55"/>
      <c r="K9" s="19"/>
      <c r="L9" s="54"/>
      <c r="M9" s="18"/>
      <c r="N9" s="18"/>
      <c r="O9" s="35"/>
      <c r="P9" s="18"/>
      <c r="Q9" s="18"/>
      <c r="R9" s="54"/>
    </row>
    <row r="10" spans="1:18" ht="20.25" customHeight="1">
      <c r="A10" s="65" t="s">
        <v>52</v>
      </c>
      <c r="B10" s="65"/>
      <c r="C10" s="14"/>
      <c r="D10" s="15"/>
      <c r="E10" s="51"/>
      <c r="F10" s="52"/>
      <c r="G10" s="61"/>
      <c r="H10" s="18"/>
      <c r="I10" s="18"/>
      <c r="J10" s="55"/>
      <c r="K10" s="19"/>
      <c r="L10" s="54"/>
      <c r="M10" s="18"/>
      <c r="N10" s="18"/>
      <c r="O10" s="35"/>
      <c r="P10" s="18"/>
      <c r="Q10" s="18"/>
      <c r="R10" s="54"/>
    </row>
    <row r="11" spans="1:13" ht="15.75" customHeight="1">
      <c r="A11" s="20"/>
      <c r="B11" s="20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</row>
    <row r="12" spans="1:6" ht="14.25">
      <c r="A12" s="23" t="s">
        <v>81</v>
      </c>
      <c r="F12" s="24"/>
    </row>
    <row r="13" ht="12">
      <c r="A13" s="25"/>
    </row>
    <row r="14" spans="1:12" ht="15.75" customHeight="1">
      <c r="A14" s="22" t="s">
        <v>46</v>
      </c>
      <c r="C14" s="24"/>
      <c r="D14" s="26" t="s">
        <v>1</v>
      </c>
      <c r="E14" s="16"/>
      <c r="F14" s="22" t="s">
        <v>2</v>
      </c>
      <c r="G14" s="26" t="s">
        <v>3</v>
      </c>
      <c r="H14" s="51"/>
      <c r="I14" s="22" t="s">
        <v>48</v>
      </c>
      <c r="J14" s="26" t="s">
        <v>4</v>
      </c>
      <c r="K14" s="16"/>
      <c r="L14" s="22" t="s">
        <v>47</v>
      </c>
    </row>
    <row r="15" spans="2:5" ht="12">
      <c r="B15" s="27"/>
      <c r="C15" s="28"/>
      <c r="E15" s="28"/>
    </row>
    <row r="16" spans="1:18" s="70" customFormat="1" ht="26.25" customHeight="1">
      <c r="A16" s="16"/>
      <c r="B16" s="66" t="s">
        <v>54</v>
      </c>
      <c r="C16" s="66" t="s">
        <v>5</v>
      </c>
      <c r="D16" s="66" t="s">
        <v>6</v>
      </c>
      <c r="E16" s="59" t="s">
        <v>15</v>
      </c>
      <c r="F16" s="60" t="s">
        <v>10</v>
      </c>
      <c r="G16" s="60" t="s">
        <v>11</v>
      </c>
      <c r="H16" s="66" t="s">
        <v>12</v>
      </c>
      <c r="I16" s="60" t="s">
        <v>13</v>
      </c>
      <c r="J16" s="67" t="s">
        <v>14</v>
      </c>
      <c r="K16" s="63" t="s">
        <v>17</v>
      </c>
      <c r="L16" s="29" t="s">
        <v>33</v>
      </c>
      <c r="M16" s="68" t="s">
        <v>30</v>
      </c>
      <c r="N16" s="68" t="s">
        <v>31</v>
      </c>
      <c r="O16" s="69" t="s">
        <v>32</v>
      </c>
      <c r="P16" s="29" t="s">
        <v>16</v>
      </c>
      <c r="Q16" s="57" t="s">
        <v>75</v>
      </c>
      <c r="R16" s="29" t="s">
        <v>76</v>
      </c>
    </row>
    <row r="17" spans="1:18" ht="26.25" customHeight="1">
      <c r="A17" s="16"/>
      <c r="B17" s="32" t="s">
        <v>58</v>
      </c>
      <c r="C17" s="32" t="s">
        <v>73</v>
      </c>
      <c r="D17" s="32" t="s">
        <v>66</v>
      </c>
      <c r="E17" s="48" t="s">
        <v>59</v>
      </c>
      <c r="F17" s="49" t="s">
        <v>60</v>
      </c>
      <c r="G17" s="49" t="s">
        <v>61</v>
      </c>
      <c r="H17" s="32" t="s">
        <v>62</v>
      </c>
      <c r="I17" s="49" t="s">
        <v>63</v>
      </c>
      <c r="J17" s="42" t="s">
        <v>64</v>
      </c>
      <c r="K17" s="50" t="s">
        <v>56</v>
      </c>
      <c r="L17" s="32" t="s">
        <v>55</v>
      </c>
      <c r="M17" s="32" t="s">
        <v>8</v>
      </c>
      <c r="N17" s="32" t="s">
        <v>9</v>
      </c>
      <c r="O17" s="42" t="s">
        <v>20</v>
      </c>
      <c r="P17" s="32" t="s">
        <v>7</v>
      </c>
      <c r="Q17" s="48" t="s">
        <v>45</v>
      </c>
      <c r="R17" s="32" t="s">
        <v>44</v>
      </c>
    </row>
    <row r="18" spans="1:18" ht="20.25" customHeight="1">
      <c r="A18" s="65" t="s">
        <v>0</v>
      </c>
      <c r="B18" s="65"/>
      <c r="C18" s="14"/>
      <c r="D18" s="15"/>
      <c r="E18" s="51"/>
      <c r="F18" s="52"/>
      <c r="G18" s="61"/>
      <c r="H18" s="18"/>
      <c r="I18" s="54"/>
      <c r="J18" s="35"/>
      <c r="K18" s="56"/>
      <c r="L18" s="18"/>
      <c r="M18" s="18"/>
      <c r="N18" s="18"/>
      <c r="O18" s="35"/>
      <c r="P18" s="18"/>
      <c r="Q18" s="54"/>
      <c r="R18" s="18"/>
    </row>
    <row r="19" spans="1:18" ht="20.25" customHeight="1">
      <c r="A19" s="65" t="s">
        <v>52</v>
      </c>
      <c r="B19" s="65"/>
      <c r="C19" s="14"/>
      <c r="D19" s="15"/>
      <c r="E19" s="51"/>
      <c r="F19" s="52"/>
      <c r="G19" s="61"/>
      <c r="H19" s="18"/>
      <c r="I19" s="54"/>
      <c r="J19" s="35"/>
      <c r="K19" s="56"/>
      <c r="L19" s="18"/>
      <c r="M19" s="18"/>
      <c r="N19" s="18"/>
      <c r="O19" s="35"/>
      <c r="P19" s="18"/>
      <c r="Q19" s="54"/>
      <c r="R19" s="18"/>
    </row>
    <row r="20" spans="1:16" ht="15.75" customHeight="1">
      <c r="A20" s="20"/>
      <c r="B20" s="20"/>
      <c r="C20" s="20"/>
      <c r="D20" s="20"/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1"/>
      <c r="P20" s="21"/>
    </row>
    <row r="21" ht="14.25">
      <c r="A21" s="23" t="s">
        <v>82</v>
      </c>
    </row>
    <row r="22" ht="12">
      <c r="A22" s="25"/>
    </row>
    <row r="23" spans="1:12" ht="15.75" customHeight="1">
      <c r="A23" s="22" t="s">
        <v>46</v>
      </c>
      <c r="C23" s="24"/>
      <c r="D23" s="26" t="s">
        <v>1</v>
      </c>
      <c r="E23" s="16"/>
      <c r="F23" s="22" t="s">
        <v>2</v>
      </c>
      <c r="G23" s="26" t="s">
        <v>3</v>
      </c>
      <c r="H23" s="16"/>
      <c r="I23" s="22" t="s">
        <v>48</v>
      </c>
      <c r="J23" s="26" t="s">
        <v>4</v>
      </c>
      <c r="K23" s="16"/>
      <c r="L23" s="22" t="s">
        <v>47</v>
      </c>
    </row>
    <row r="24" spans="2:7" ht="12">
      <c r="B24" s="27"/>
      <c r="C24" s="28"/>
      <c r="E24" s="28"/>
      <c r="G24" s="34"/>
    </row>
    <row r="25" spans="1:18" ht="26.25" customHeight="1">
      <c r="A25" s="16"/>
      <c r="B25" s="66" t="s">
        <v>54</v>
      </c>
      <c r="C25" s="66" t="s">
        <v>5</v>
      </c>
      <c r="D25" s="66" t="s">
        <v>6</v>
      </c>
      <c r="E25" s="59" t="s">
        <v>15</v>
      </c>
      <c r="F25" s="60" t="s">
        <v>10</v>
      </c>
      <c r="G25" s="60" t="s">
        <v>11</v>
      </c>
      <c r="H25" s="66" t="s">
        <v>12</v>
      </c>
      <c r="I25" s="67" t="s">
        <v>13</v>
      </c>
      <c r="J25" s="67" t="s">
        <v>14</v>
      </c>
      <c r="K25" s="62" t="s">
        <v>17</v>
      </c>
      <c r="L25" s="29" t="s">
        <v>33</v>
      </c>
      <c r="M25" s="68" t="s">
        <v>39</v>
      </c>
      <c r="N25" s="68" t="s">
        <v>39</v>
      </c>
      <c r="O25" s="69" t="s">
        <v>39</v>
      </c>
      <c r="P25" s="29" t="s">
        <v>16</v>
      </c>
      <c r="Q25" s="30" t="s">
        <v>75</v>
      </c>
      <c r="R25" s="29" t="s">
        <v>76</v>
      </c>
    </row>
    <row r="26" spans="1:18" ht="26.25" customHeight="1">
      <c r="A26" s="16"/>
      <c r="B26" s="32" t="s">
        <v>58</v>
      </c>
      <c r="C26" s="32" t="s">
        <v>73</v>
      </c>
      <c r="D26" s="32" t="s">
        <v>66</v>
      </c>
      <c r="E26" s="48" t="s">
        <v>59</v>
      </c>
      <c r="F26" s="49" t="s">
        <v>60</v>
      </c>
      <c r="G26" s="49" t="s">
        <v>61</v>
      </c>
      <c r="H26" s="32" t="s">
        <v>62</v>
      </c>
      <c r="I26" s="42" t="s">
        <v>63</v>
      </c>
      <c r="J26" s="42" t="s">
        <v>64</v>
      </c>
      <c r="K26" s="31" t="s">
        <v>56</v>
      </c>
      <c r="L26" s="32" t="s">
        <v>55</v>
      </c>
      <c r="M26" s="32" t="s">
        <v>8</v>
      </c>
      <c r="N26" s="32" t="s">
        <v>9</v>
      </c>
      <c r="O26" s="42" t="s">
        <v>20</v>
      </c>
      <c r="P26" s="32" t="s">
        <v>7</v>
      </c>
      <c r="Q26" s="32" t="s">
        <v>45</v>
      </c>
      <c r="R26" s="32" t="s">
        <v>44</v>
      </c>
    </row>
    <row r="27" spans="1:18" ht="20.25" customHeight="1">
      <c r="A27" s="65" t="s">
        <v>0</v>
      </c>
      <c r="B27" s="65"/>
      <c r="C27" s="14"/>
      <c r="D27" s="15"/>
      <c r="E27" s="51"/>
      <c r="F27" s="52"/>
      <c r="G27" s="61"/>
      <c r="H27" s="18"/>
      <c r="I27" s="18"/>
      <c r="J27" s="35"/>
      <c r="K27" s="19"/>
      <c r="L27" s="18"/>
      <c r="M27" s="18"/>
      <c r="N27" s="18"/>
      <c r="O27" s="35"/>
      <c r="P27" s="18"/>
      <c r="Q27" s="18"/>
      <c r="R27" s="18"/>
    </row>
    <row r="28" spans="1:18" ht="20.25" customHeight="1">
      <c r="A28" s="65" t="s">
        <v>52</v>
      </c>
      <c r="B28" s="65"/>
      <c r="C28" s="14"/>
      <c r="D28" s="15"/>
      <c r="E28" s="51"/>
      <c r="F28" s="52"/>
      <c r="G28" s="61"/>
      <c r="H28" s="18"/>
      <c r="I28" s="18"/>
      <c r="J28" s="35"/>
      <c r="K28" s="19"/>
      <c r="L28" s="18"/>
      <c r="M28" s="18"/>
      <c r="N28" s="18"/>
      <c r="O28" s="35"/>
      <c r="P28" s="18"/>
      <c r="Q28" s="18"/>
      <c r="R28" s="18"/>
    </row>
    <row r="29" spans="1:13" ht="15.75" customHeight="1">
      <c r="A29" s="20"/>
      <c r="B29" s="20"/>
      <c r="C29" s="20"/>
      <c r="D29" s="20"/>
      <c r="E29" s="20"/>
      <c r="F29" s="21"/>
      <c r="G29" s="21"/>
      <c r="H29" s="21"/>
      <c r="I29" s="21"/>
      <c r="J29" s="21"/>
      <c r="K29" s="21"/>
      <c r="L29" s="21"/>
      <c r="M29" s="21"/>
    </row>
    <row r="30" spans="1:13" ht="15.75" customHeight="1">
      <c r="A30" s="20"/>
      <c r="B30" s="20"/>
      <c r="C30" s="20"/>
      <c r="D30" s="20"/>
      <c r="E30" s="20"/>
      <c r="F30" s="21"/>
      <c r="G30" s="21"/>
      <c r="H30" s="21"/>
      <c r="I30" s="21"/>
      <c r="J30" s="21"/>
      <c r="K30" s="21"/>
      <c r="L30" s="21"/>
      <c r="M30" s="21"/>
    </row>
  </sheetData>
  <printOptions/>
  <pageMargins left="0.31" right="0.01" top="0.41" bottom="0.2" header="0.29" footer="0.11"/>
  <pageSetup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0" zoomScaleNormal="70" zoomScaleSheetLayoutView="85" workbookViewId="0" topLeftCell="A1">
      <selection activeCell="A21" sqref="A21"/>
    </sheetView>
  </sheetViews>
  <sheetFormatPr defaultColWidth="9.00390625" defaultRowHeight="13.5"/>
  <cols>
    <col min="1" max="18" width="6.625" style="1" customWidth="1"/>
    <col min="19" max="16384" width="9.00390625" style="1" customWidth="1"/>
  </cols>
  <sheetData>
    <row r="1" ht="12">
      <c r="A1" s="22" t="s">
        <v>79</v>
      </c>
    </row>
    <row r="3" spans="1:6" ht="14.25">
      <c r="A3" s="10" t="s">
        <v>83</v>
      </c>
      <c r="F3" s="4"/>
    </row>
    <row r="4" ht="12">
      <c r="A4" s="5"/>
    </row>
    <row r="5" spans="1:12" ht="15.75" customHeight="1">
      <c r="A5" s="1" t="s">
        <v>46</v>
      </c>
      <c r="C5" s="4"/>
      <c r="D5" s="6" t="s">
        <v>1</v>
      </c>
      <c r="E5" s="16"/>
      <c r="F5" s="1" t="s">
        <v>51</v>
      </c>
      <c r="G5" s="6" t="s">
        <v>3</v>
      </c>
      <c r="H5" s="16"/>
      <c r="I5" s="1" t="s">
        <v>48</v>
      </c>
      <c r="J5" s="6" t="s">
        <v>4</v>
      </c>
      <c r="K5" s="51"/>
      <c r="L5" s="1" t="s">
        <v>47</v>
      </c>
    </row>
    <row r="6" spans="2:5" ht="12">
      <c r="B6" s="9"/>
      <c r="C6" s="4"/>
      <c r="E6" s="4"/>
    </row>
    <row r="7" spans="1:18" ht="26.25" customHeight="1">
      <c r="A7" s="2"/>
      <c r="B7" s="11" t="s">
        <v>54</v>
      </c>
      <c r="C7" s="12" t="s">
        <v>5</v>
      </c>
      <c r="D7" s="12" t="s">
        <v>6</v>
      </c>
      <c r="E7" s="12" t="s">
        <v>15</v>
      </c>
      <c r="F7" s="13" t="s">
        <v>10</v>
      </c>
      <c r="G7" s="57" t="s">
        <v>11</v>
      </c>
      <c r="H7" s="12" t="s">
        <v>12</v>
      </c>
      <c r="I7" s="13" t="s">
        <v>13</v>
      </c>
      <c r="J7" s="57" t="s">
        <v>14</v>
      </c>
      <c r="K7" s="39" t="s">
        <v>23</v>
      </c>
      <c r="L7" s="64" t="s">
        <v>43</v>
      </c>
      <c r="M7" s="36" t="s">
        <v>24</v>
      </c>
      <c r="N7" s="36" t="s">
        <v>25</v>
      </c>
      <c r="O7" s="40" t="s">
        <v>26</v>
      </c>
      <c r="P7" s="13" t="s">
        <v>22</v>
      </c>
      <c r="Q7" s="13" t="s">
        <v>75</v>
      </c>
      <c r="R7" s="58" t="s">
        <v>76</v>
      </c>
    </row>
    <row r="8" spans="1:18" ht="26.25" customHeight="1">
      <c r="A8" s="2"/>
      <c r="B8" s="7" t="s">
        <v>58</v>
      </c>
      <c r="C8" s="7" t="s">
        <v>73</v>
      </c>
      <c r="D8" s="7" t="s">
        <v>66</v>
      </c>
      <c r="E8" s="32" t="s">
        <v>59</v>
      </c>
      <c r="F8" s="42" t="s">
        <v>60</v>
      </c>
      <c r="G8" s="49" t="s">
        <v>61</v>
      </c>
      <c r="H8" s="7" t="s">
        <v>62</v>
      </c>
      <c r="I8" s="42" t="s">
        <v>63</v>
      </c>
      <c r="J8" s="49" t="s">
        <v>64</v>
      </c>
      <c r="K8" s="31" t="s">
        <v>56</v>
      </c>
      <c r="L8" s="48" t="s">
        <v>55</v>
      </c>
      <c r="M8" s="7" t="s">
        <v>8</v>
      </c>
      <c r="N8" s="7" t="s">
        <v>9</v>
      </c>
      <c r="O8" s="41" t="s">
        <v>20</v>
      </c>
      <c r="P8" s="7" t="s">
        <v>7</v>
      </c>
      <c r="Q8" s="32" t="s">
        <v>45</v>
      </c>
      <c r="R8" s="48" t="s">
        <v>44</v>
      </c>
    </row>
    <row r="9" spans="1:18" ht="20.25" customHeight="1">
      <c r="A9" s="38" t="s">
        <v>0</v>
      </c>
      <c r="B9" s="38"/>
      <c r="C9" s="14"/>
      <c r="D9" s="15"/>
      <c r="E9" s="16"/>
      <c r="F9" s="17"/>
      <c r="G9" s="53"/>
      <c r="H9" s="18"/>
      <c r="I9" s="18"/>
      <c r="J9" s="55"/>
      <c r="K9" s="19"/>
      <c r="L9" s="54"/>
      <c r="M9" s="18"/>
      <c r="N9" s="18"/>
      <c r="O9" s="35"/>
      <c r="P9" s="18"/>
      <c r="Q9" s="18"/>
      <c r="R9" s="54"/>
    </row>
    <row r="10" spans="1:18" ht="20.25" customHeight="1">
      <c r="A10" s="38" t="s">
        <v>52</v>
      </c>
      <c r="B10" s="65"/>
      <c r="C10" s="14"/>
      <c r="D10" s="15"/>
      <c r="E10" s="16"/>
      <c r="F10" s="17"/>
      <c r="G10" s="53"/>
      <c r="H10" s="18"/>
      <c r="I10" s="18"/>
      <c r="J10" s="55"/>
      <c r="K10" s="19"/>
      <c r="L10" s="54"/>
      <c r="M10" s="18"/>
      <c r="N10" s="18"/>
      <c r="O10" s="35"/>
      <c r="P10" s="18"/>
      <c r="Q10" s="18"/>
      <c r="R10" s="54"/>
    </row>
    <row r="11" spans="1:16" ht="15.75" customHeight="1">
      <c r="A11" s="20"/>
      <c r="B11" s="20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2"/>
      <c r="O11" s="22"/>
      <c r="P11" s="22"/>
    </row>
    <row r="12" spans="1:16" ht="14.25">
      <c r="A12" s="23" t="s">
        <v>84</v>
      </c>
      <c r="B12" s="22"/>
      <c r="C12" s="22"/>
      <c r="D12" s="22"/>
      <c r="E12" s="22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">
      <c r="A13" s="2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5.75" customHeight="1">
      <c r="A14" s="1" t="s">
        <v>46</v>
      </c>
      <c r="C14" s="4"/>
      <c r="D14" s="26" t="s">
        <v>1</v>
      </c>
      <c r="E14" s="16"/>
      <c r="F14" s="22" t="s">
        <v>51</v>
      </c>
      <c r="G14" s="26" t="s">
        <v>3</v>
      </c>
      <c r="H14" s="51"/>
      <c r="I14" s="22" t="s">
        <v>48</v>
      </c>
      <c r="J14" s="26" t="s">
        <v>4</v>
      </c>
      <c r="K14" s="16"/>
      <c r="L14" s="22" t="s">
        <v>47</v>
      </c>
      <c r="N14" s="22"/>
      <c r="O14" s="22"/>
      <c r="P14" s="22"/>
    </row>
    <row r="15" spans="1:16" ht="12">
      <c r="A15" s="22"/>
      <c r="B15" s="27"/>
      <c r="C15" s="28"/>
      <c r="D15" s="22"/>
      <c r="E15" s="2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8" ht="26.25" customHeight="1">
      <c r="A16" s="2"/>
      <c r="B16" s="11" t="s">
        <v>54</v>
      </c>
      <c r="C16" s="29" t="s">
        <v>5</v>
      </c>
      <c r="D16" s="29" t="s">
        <v>6</v>
      </c>
      <c r="E16" s="29" t="s">
        <v>15</v>
      </c>
      <c r="F16" s="57" t="s">
        <v>10</v>
      </c>
      <c r="G16" s="30" t="s">
        <v>11</v>
      </c>
      <c r="H16" s="29" t="s">
        <v>12</v>
      </c>
      <c r="I16" s="57" t="s">
        <v>13</v>
      </c>
      <c r="J16" s="30" t="s">
        <v>14</v>
      </c>
      <c r="K16" s="63" t="s">
        <v>23</v>
      </c>
      <c r="L16" s="37" t="s">
        <v>43</v>
      </c>
      <c r="M16" s="36" t="s">
        <v>40</v>
      </c>
      <c r="N16" s="36" t="s">
        <v>41</v>
      </c>
      <c r="O16" s="40" t="s">
        <v>42</v>
      </c>
      <c r="P16" s="13" t="s">
        <v>22</v>
      </c>
      <c r="Q16" s="57" t="s">
        <v>75</v>
      </c>
      <c r="R16" s="29" t="s">
        <v>76</v>
      </c>
    </row>
    <row r="17" spans="1:18" ht="26.25" customHeight="1">
      <c r="A17" s="2"/>
      <c r="B17" s="7" t="s">
        <v>58</v>
      </c>
      <c r="C17" s="7" t="s">
        <v>73</v>
      </c>
      <c r="D17" s="7" t="s">
        <v>66</v>
      </c>
      <c r="E17" s="32" t="s">
        <v>59</v>
      </c>
      <c r="F17" s="49" t="s">
        <v>60</v>
      </c>
      <c r="G17" s="42" t="s">
        <v>61</v>
      </c>
      <c r="H17" s="7" t="s">
        <v>62</v>
      </c>
      <c r="I17" s="49" t="s">
        <v>63</v>
      </c>
      <c r="J17" s="42" t="s">
        <v>64</v>
      </c>
      <c r="K17" s="50" t="s">
        <v>56</v>
      </c>
      <c r="L17" s="32" t="s">
        <v>55</v>
      </c>
      <c r="M17" s="7" t="s">
        <v>8</v>
      </c>
      <c r="N17" s="7" t="s">
        <v>9</v>
      </c>
      <c r="O17" s="41" t="s">
        <v>20</v>
      </c>
      <c r="P17" s="7" t="s">
        <v>7</v>
      </c>
      <c r="Q17" s="48" t="s">
        <v>45</v>
      </c>
      <c r="R17" s="32" t="s">
        <v>44</v>
      </c>
    </row>
    <row r="18" spans="1:23" ht="20.25" customHeight="1">
      <c r="A18" s="38" t="s">
        <v>0</v>
      </c>
      <c r="B18" s="38"/>
      <c r="C18" s="14"/>
      <c r="D18" s="15"/>
      <c r="E18" s="16"/>
      <c r="F18" s="61"/>
      <c r="G18" s="33"/>
      <c r="H18" s="18"/>
      <c r="I18" s="54"/>
      <c r="J18" s="35"/>
      <c r="K18" s="56"/>
      <c r="L18" s="18"/>
      <c r="M18" s="18"/>
      <c r="N18" s="18"/>
      <c r="O18" s="35"/>
      <c r="P18" s="18"/>
      <c r="Q18" s="54"/>
      <c r="R18" s="18"/>
      <c r="W18" s="22"/>
    </row>
    <row r="19" spans="1:18" ht="20.25" customHeight="1">
      <c r="A19" s="38" t="s">
        <v>52</v>
      </c>
      <c r="B19" s="65"/>
      <c r="C19" s="14"/>
      <c r="D19" s="15"/>
      <c r="E19" s="16"/>
      <c r="F19" s="61"/>
      <c r="G19" s="33"/>
      <c r="H19" s="18"/>
      <c r="I19" s="54"/>
      <c r="J19" s="35"/>
      <c r="K19" s="56"/>
      <c r="L19" s="18"/>
      <c r="M19" s="18"/>
      <c r="N19" s="18"/>
      <c r="O19" s="35"/>
      <c r="P19" s="18"/>
      <c r="Q19" s="54"/>
      <c r="R19" s="18"/>
    </row>
    <row r="20" spans="1:16" ht="15.75" customHeight="1">
      <c r="A20" s="20"/>
      <c r="B20" s="20"/>
      <c r="C20" s="20"/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2"/>
      <c r="O20" s="22"/>
      <c r="P20" s="22"/>
    </row>
    <row r="21" spans="1:16" ht="14.25">
      <c r="A21" s="23" t="s">
        <v>85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2">
      <c r="A22" s="2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.75" customHeight="1">
      <c r="A23" s="1" t="s">
        <v>46</v>
      </c>
      <c r="C23" s="4"/>
      <c r="D23" s="26" t="s">
        <v>1</v>
      </c>
      <c r="E23" s="16"/>
      <c r="F23" s="22" t="s">
        <v>51</v>
      </c>
      <c r="G23" s="26" t="s">
        <v>3</v>
      </c>
      <c r="H23" s="16"/>
      <c r="I23" s="22" t="s">
        <v>48</v>
      </c>
      <c r="J23" s="26" t="s">
        <v>4</v>
      </c>
      <c r="K23" s="16"/>
      <c r="L23" s="22" t="s">
        <v>47</v>
      </c>
      <c r="N23" s="22"/>
      <c r="O23" s="22"/>
      <c r="P23" s="22"/>
    </row>
    <row r="24" spans="1:16" ht="12">
      <c r="A24" s="22"/>
      <c r="B24" s="27"/>
      <c r="C24" s="28"/>
      <c r="D24" s="22"/>
      <c r="E24" s="28"/>
      <c r="F24" s="22"/>
      <c r="G24" s="34"/>
      <c r="H24" s="22"/>
      <c r="I24" s="22"/>
      <c r="J24" s="22"/>
      <c r="K24" s="22"/>
      <c r="L24" s="22"/>
      <c r="M24" s="22"/>
      <c r="N24" s="22"/>
      <c r="O24" s="22"/>
      <c r="P24" s="22"/>
    </row>
    <row r="25" spans="1:18" ht="26.25" customHeight="1">
      <c r="A25" s="2"/>
      <c r="B25" s="11" t="s">
        <v>54</v>
      </c>
      <c r="C25" s="29" t="s">
        <v>5</v>
      </c>
      <c r="D25" s="29" t="s">
        <v>6</v>
      </c>
      <c r="E25" s="29" t="s">
        <v>15</v>
      </c>
      <c r="F25" s="30" t="s">
        <v>10</v>
      </c>
      <c r="G25" s="30" t="s">
        <v>11</v>
      </c>
      <c r="H25" s="29" t="s">
        <v>12</v>
      </c>
      <c r="I25" s="30" t="s">
        <v>13</v>
      </c>
      <c r="J25" s="30" t="s">
        <v>14</v>
      </c>
      <c r="K25" s="39" t="s">
        <v>23</v>
      </c>
      <c r="L25" s="37" t="s">
        <v>43</v>
      </c>
      <c r="M25" s="36" t="s">
        <v>39</v>
      </c>
      <c r="N25" s="36" t="s">
        <v>39</v>
      </c>
      <c r="O25" s="40" t="s">
        <v>39</v>
      </c>
      <c r="P25" s="13" t="s">
        <v>22</v>
      </c>
      <c r="Q25" s="13" t="s">
        <v>75</v>
      </c>
      <c r="R25" s="29" t="s">
        <v>76</v>
      </c>
    </row>
    <row r="26" spans="1:18" ht="26.25" customHeight="1">
      <c r="A26" s="2"/>
      <c r="B26" s="7" t="s">
        <v>58</v>
      </c>
      <c r="C26" s="7" t="s">
        <v>73</v>
      </c>
      <c r="D26" s="7" t="s">
        <v>66</v>
      </c>
      <c r="E26" s="32" t="s">
        <v>59</v>
      </c>
      <c r="F26" s="42" t="s">
        <v>60</v>
      </c>
      <c r="G26" s="42" t="s">
        <v>61</v>
      </c>
      <c r="H26" s="7" t="s">
        <v>62</v>
      </c>
      <c r="I26" s="42" t="s">
        <v>63</v>
      </c>
      <c r="J26" s="42" t="s">
        <v>64</v>
      </c>
      <c r="K26" s="31" t="s">
        <v>56</v>
      </c>
      <c r="L26" s="32" t="s">
        <v>55</v>
      </c>
      <c r="M26" s="7" t="s">
        <v>8</v>
      </c>
      <c r="N26" s="7" t="s">
        <v>9</v>
      </c>
      <c r="O26" s="41" t="s">
        <v>20</v>
      </c>
      <c r="P26" s="7" t="s">
        <v>7</v>
      </c>
      <c r="Q26" s="32" t="s">
        <v>45</v>
      </c>
      <c r="R26" s="32" t="s">
        <v>44</v>
      </c>
    </row>
    <row r="27" spans="1:18" ht="20.25" customHeight="1">
      <c r="A27" s="38" t="s">
        <v>0</v>
      </c>
      <c r="B27" s="38"/>
      <c r="C27" s="14"/>
      <c r="D27" s="15"/>
      <c r="E27" s="16"/>
      <c r="F27" s="17"/>
      <c r="G27" s="33"/>
      <c r="H27" s="18"/>
      <c r="I27" s="18"/>
      <c r="J27" s="35"/>
      <c r="K27" s="19"/>
      <c r="L27" s="18"/>
      <c r="M27" s="18"/>
      <c r="N27" s="18"/>
      <c r="O27" s="35"/>
      <c r="P27" s="18"/>
      <c r="Q27" s="18"/>
      <c r="R27" s="18"/>
    </row>
    <row r="28" spans="1:18" ht="20.25" customHeight="1">
      <c r="A28" s="38" t="s">
        <v>52</v>
      </c>
      <c r="B28" s="65"/>
      <c r="C28" s="14"/>
      <c r="D28" s="15"/>
      <c r="E28" s="16"/>
      <c r="F28" s="17"/>
      <c r="G28" s="33"/>
      <c r="H28" s="18"/>
      <c r="I28" s="18"/>
      <c r="J28" s="35"/>
      <c r="K28" s="19"/>
      <c r="L28" s="18"/>
      <c r="M28" s="18"/>
      <c r="N28" s="18"/>
      <c r="O28" s="35"/>
      <c r="P28" s="18"/>
      <c r="Q28" s="18"/>
      <c r="R28" s="18"/>
    </row>
    <row r="29" spans="1:13" ht="15.75" customHeight="1">
      <c r="A29" s="3"/>
      <c r="B29" s="3"/>
      <c r="C29" s="3"/>
      <c r="D29" s="3"/>
      <c r="E29" s="3"/>
      <c r="F29" s="8"/>
      <c r="G29" s="8"/>
      <c r="H29" s="8"/>
      <c r="I29" s="8"/>
      <c r="J29" s="8"/>
      <c r="K29" s="8"/>
      <c r="L29" s="8"/>
      <c r="M29" s="8"/>
    </row>
    <row r="30" spans="2:3" ht="15.75" customHeight="1">
      <c r="B30" s="4"/>
      <c r="C30" s="4"/>
    </row>
  </sheetData>
  <printOptions/>
  <pageMargins left="0.33" right="0.01" top="0.41" bottom="0.2" header="0.29" footer="0.11"/>
  <pageSetup horizontalDpi="300" verticalDpi="3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="70" zoomScaleNormal="70" zoomScaleSheetLayoutView="85" workbookViewId="0" topLeftCell="A1">
      <selection activeCell="V19" sqref="V19"/>
    </sheetView>
  </sheetViews>
  <sheetFormatPr defaultColWidth="9.00390625" defaultRowHeight="13.5"/>
  <cols>
    <col min="1" max="18" width="6.625" style="22" customWidth="1"/>
    <col min="19" max="16384" width="9.00390625" style="22" customWidth="1"/>
  </cols>
  <sheetData>
    <row r="1" ht="12">
      <c r="A1" s="22" t="s">
        <v>79</v>
      </c>
    </row>
    <row r="2" spans="3:6" ht="12">
      <c r="C2" s="24"/>
      <c r="D2" s="24"/>
      <c r="E2" s="24"/>
      <c r="F2" s="24"/>
    </row>
    <row r="3" ht="14.25">
      <c r="A3" s="23" t="s">
        <v>86</v>
      </c>
    </row>
    <row r="4" ht="12">
      <c r="A4" s="25"/>
    </row>
    <row r="5" spans="1:12" ht="15.75" customHeight="1">
      <c r="A5" s="22" t="s">
        <v>46</v>
      </c>
      <c r="C5" s="24"/>
      <c r="D5" s="26" t="s">
        <v>1</v>
      </c>
      <c r="E5" s="16"/>
      <c r="F5" s="22" t="s">
        <v>2</v>
      </c>
      <c r="G5" s="26" t="s">
        <v>3</v>
      </c>
      <c r="H5" s="51"/>
      <c r="I5" s="22" t="s">
        <v>48</v>
      </c>
      <c r="J5" s="26" t="s">
        <v>4</v>
      </c>
      <c r="K5" s="51"/>
      <c r="L5" s="22" t="s">
        <v>50</v>
      </c>
    </row>
    <row r="6" spans="2:5" ht="12">
      <c r="B6" s="27"/>
      <c r="C6" s="28"/>
      <c r="E6" s="28"/>
    </row>
    <row r="7" spans="1:18" ht="26.25" customHeight="1">
      <c r="A7" s="16"/>
      <c r="B7" s="43" t="s">
        <v>54</v>
      </c>
      <c r="C7" s="43" t="s">
        <v>5</v>
      </c>
      <c r="D7" s="43" t="s">
        <v>6</v>
      </c>
      <c r="E7" s="44" t="s">
        <v>15</v>
      </c>
      <c r="F7" s="45" t="s">
        <v>10</v>
      </c>
      <c r="G7" s="44" t="s">
        <v>11</v>
      </c>
      <c r="H7" s="43" t="s">
        <v>12</v>
      </c>
      <c r="I7" s="45" t="s">
        <v>13</v>
      </c>
      <c r="J7" s="45" t="s">
        <v>14</v>
      </c>
      <c r="K7" s="46" t="s">
        <v>71</v>
      </c>
      <c r="L7" s="47" t="s">
        <v>36</v>
      </c>
      <c r="M7" s="43" t="s">
        <v>18</v>
      </c>
      <c r="N7" s="71" t="s">
        <v>19</v>
      </c>
      <c r="O7" s="72" t="s">
        <v>72</v>
      </c>
      <c r="P7" s="43" t="s">
        <v>70</v>
      </c>
      <c r="Q7" s="57" t="s">
        <v>75</v>
      </c>
      <c r="R7" s="58" t="s">
        <v>76</v>
      </c>
    </row>
    <row r="8" spans="1:18" ht="26.25" customHeight="1">
      <c r="A8" s="16"/>
      <c r="B8" s="32" t="s">
        <v>58</v>
      </c>
      <c r="C8" s="32" t="s">
        <v>74</v>
      </c>
      <c r="D8" s="32" t="s">
        <v>66</v>
      </c>
      <c r="E8" s="48" t="s">
        <v>59</v>
      </c>
      <c r="F8" s="49" t="s">
        <v>60</v>
      </c>
      <c r="G8" s="48" t="s">
        <v>61</v>
      </c>
      <c r="H8" s="32" t="s">
        <v>62</v>
      </c>
      <c r="I8" s="49" t="s">
        <v>63</v>
      </c>
      <c r="J8" s="49" t="s">
        <v>64</v>
      </c>
      <c r="K8" s="50" t="s">
        <v>56</v>
      </c>
      <c r="L8" s="48" t="s">
        <v>55</v>
      </c>
      <c r="M8" s="32" t="s">
        <v>8</v>
      </c>
      <c r="N8" s="32" t="s">
        <v>9</v>
      </c>
      <c r="O8" s="42" t="s">
        <v>20</v>
      </c>
      <c r="P8" s="32" t="s">
        <v>7</v>
      </c>
      <c r="Q8" s="48" t="s">
        <v>45</v>
      </c>
      <c r="R8" s="48" t="s">
        <v>44</v>
      </c>
    </row>
    <row r="9" spans="1:18" ht="20.25" customHeight="1">
      <c r="A9" s="65" t="s">
        <v>0</v>
      </c>
      <c r="B9" s="65"/>
      <c r="C9" s="14"/>
      <c r="D9" s="15"/>
      <c r="E9" s="51"/>
      <c r="F9" s="52"/>
      <c r="G9" s="53"/>
      <c r="H9" s="18"/>
      <c r="I9" s="54"/>
      <c r="J9" s="55"/>
      <c r="K9" s="56"/>
      <c r="L9" s="54"/>
      <c r="M9" s="18"/>
      <c r="N9" s="18"/>
      <c r="O9" s="35"/>
      <c r="P9" s="18"/>
      <c r="Q9" s="54"/>
      <c r="R9" s="54"/>
    </row>
    <row r="10" spans="1:18" ht="20.25" customHeight="1">
      <c r="A10" s="65" t="s">
        <v>52</v>
      </c>
      <c r="B10" s="65"/>
      <c r="C10" s="14"/>
      <c r="D10" s="15"/>
      <c r="E10" s="51"/>
      <c r="F10" s="52"/>
      <c r="G10" s="53"/>
      <c r="H10" s="18"/>
      <c r="I10" s="54"/>
      <c r="J10" s="55"/>
      <c r="K10" s="56"/>
      <c r="L10" s="54"/>
      <c r="M10" s="18"/>
      <c r="N10" s="18"/>
      <c r="O10" s="35"/>
      <c r="P10" s="18"/>
      <c r="Q10" s="54"/>
      <c r="R10" s="54"/>
    </row>
    <row r="11" spans="1:13" ht="15.75" customHeight="1">
      <c r="A11" s="20"/>
      <c r="B11" s="20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</row>
    <row r="12" ht="14.25">
      <c r="A12" s="23" t="s">
        <v>87</v>
      </c>
    </row>
    <row r="13" ht="12">
      <c r="A13" s="25"/>
    </row>
    <row r="14" spans="1:12" ht="15.75" customHeight="1">
      <c r="A14" s="22" t="s">
        <v>46</v>
      </c>
      <c r="C14" s="24"/>
      <c r="D14" s="26" t="s">
        <v>1</v>
      </c>
      <c r="E14" s="51"/>
      <c r="F14" s="22" t="s">
        <v>2</v>
      </c>
      <c r="G14" s="26" t="s">
        <v>3</v>
      </c>
      <c r="H14" s="16"/>
      <c r="I14" s="22" t="s">
        <v>48</v>
      </c>
      <c r="J14" s="26" t="s">
        <v>4</v>
      </c>
      <c r="K14" s="51"/>
      <c r="L14" s="22" t="s">
        <v>47</v>
      </c>
    </row>
    <row r="15" spans="2:5" ht="12">
      <c r="B15" s="27"/>
      <c r="C15" s="28"/>
      <c r="E15" s="28"/>
    </row>
    <row r="16" spans="1:18" ht="26.25" customHeight="1">
      <c r="A16" s="16"/>
      <c r="B16" s="66" t="s">
        <v>54</v>
      </c>
      <c r="C16" s="66" t="s">
        <v>5</v>
      </c>
      <c r="D16" s="66" t="s">
        <v>6</v>
      </c>
      <c r="E16" s="59" t="s">
        <v>15</v>
      </c>
      <c r="F16" s="60" t="s">
        <v>10</v>
      </c>
      <c r="G16" s="60" t="s">
        <v>11</v>
      </c>
      <c r="H16" s="59" t="s">
        <v>12</v>
      </c>
      <c r="I16" s="67" t="s">
        <v>13</v>
      </c>
      <c r="J16" s="60" t="s">
        <v>14</v>
      </c>
      <c r="K16" s="73" t="s">
        <v>34</v>
      </c>
      <c r="L16" s="44" t="s">
        <v>36</v>
      </c>
      <c r="M16" s="30" t="s">
        <v>77</v>
      </c>
      <c r="N16" s="71" t="s">
        <v>35</v>
      </c>
      <c r="O16" s="72" t="s">
        <v>37</v>
      </c>
      <c r="P16" s="44" t="s">
        <v>16</v>
      </c>
      <c r="Q16" s="30" t="s">
        <v>75</v>
      </c>
      <c r="R16" s="58" t="s">
        <v>76</v>
      </c>
    </row>
    <row r="17" spans="1:18" ht="26.25" customHeight="1">
      <c r="A17" s="16"/>
      <c r="B17" s="32" t="s">
        <v>58</v>
      </c>
      <c r="C17" s="32" t="s">
        <v>65</v>
      </c>
      <c r="D17" s="32" t="s">
        <v>66</v>
      </c>
      <c r="E17" s="48" t="s">
        <v>67</v>
      </c>
      <c r="F17" s="49" t="s">
        <v>60</v>
      </c>
      <c r="G17" s="49" t="s">
        <v>61</v>
      </c>
      <c r="H17" s="48" t="s">
        <v>62</v>
      </c>
      <c r="I17" s="42" t="s">
        <v>63</v>
      </c>
      <c r="J17" s="49" t="s">
        <v>64</v>
      </c>
      <c r="K17" s="31" t="s">
        <v>56</v>
      </c>
      <c r="L17" s="48" t="s">
        <v>57</v>
      </c>
      <c r="M17" s="32" t="s">
        <v>8</v>
      </c>
      <c r="N17" s="32" t="s">
        <v>9</v>
      </c>
      <c r="O17" s="42" t="s">
        <v>20</v>
      </c>
      <c r="P17" s="48" t="s">
        <v>7</v>
      </c>
      <c r="Q17" s="32" t="s">
        <v>45</v>
      </c>
      <c r="R17" s="48" t="s">
        <v>44</v>
      </c>
    </row>
    <row r="18" spans="1:18" ht="20.25" customHeight="1">
      <c r="A18" s="65" t="s">
        <v>0</v>
      </c>
      <c r="B18" s="65"/>
      <c r="C18" s="14"/>
      <c r="D18" s="15"/>
      <c r="E18" s="51"/>
      <c r="F18" s="52"/>
      <c r="G18" s="61"/>
      <c r="H18" s="54"/>
      <c r="I18" s="18"/>
      <c r="J18" s="55"/>
      <c r="K18" s="19"/>
      <c r="L18" s="54"/>
      <c r="M18" s="18"/>
      <c r="N18" s="18"/>
      <c r="O18" s="35"/>
      <c r="P18" s="54"/>
      <c r="Q18" s="18"/>
      <c r="R18" s="54"/>
    </row>
    <row r="19" spans="1:18" ht="20.25" customHeight="1">
      <c r="A19" s="65" t="s">
        <v>52</v>
      </c>
      <c r="B19" s="65"/>
      <c r="C19" s="14"/>
      <c r="D19" s="15"/>
      <c r="E19" s="51"/>
      <c r="F19" s="52"/>
      <c r="G19" s="61"/>
      <c r="H19" s="54"/>
      <c r="I19" s="18"/>
      <c r="J19" s="55"/>
      <c r="K19" s="19"/>
      <c r="L19" s="54"/>
      <c r="M19" s="18"/>
      <c r="N19" s="18"/>
      <c r="O19" s="35"/>
      <c r="P19" s="54"/>
      <c r="Q19" s="18"/>
      <c r="R19" s="54"/>
    </row>
    <row r="20" spans="1:12" ht="15.75" customHeight="1">
      <c r="A20" s="20"/>
      <c r="B20" s="20"/>
      <c r="C20" s="20"/>
      <c r="D20" s="20"/>
      <c r="E20" s="21"/>
      <c r="F20" s="21"/>
      <c r="G20" s="21"/>
      <c r="H20" s="21"/>
      <c r="I20" s="21"/>
      <c r="J20" s="21"/>
      <c r="K20" s="21"/>
      <c r="L20" s="21"/>
    </row>
    <row r="21" ht="14.25">
      <c r="A21" s="23" t="s">
        <v>88</v>
      </c>
    </row>
    <row r="22" ht="12">
      <c r="A22" s="25"/>
    </row>
    <row r="23" spans="1:12" ht="15.75" customHeight="1">
      <c r="A23" s="22" t="s">
        <v>46</v>
      </c>
      <c r="C23" s="24"/>
      <c r="D23" s="26" t="s">
        <v>1</v>
      </c>
      <c r="E23" s="51"/>
      <c r="F23" s="22" t="s">
        <v>2</v>
      </c>
      <c r="G23" s="26" t="s">
        <v>3</v>
      </c>
      <c r="H23" s="51"/>
      <c r="I23" s="22" t="s">
        <v>48</v>
      </c>
      <c r="J23" s="26" t="s">
        <v>4</v>
      </c>
      <c r="K23" s="16"/>
      <c r="L23" s="22" t="s">
        <v>47</v>
      </c>
    </row>
    <row r="24" spans="2:5" ht="12">
      <c r="B24" s="27"/>
      <c r="C24" s="28"/>
      <c r="E24" s="28"/>
    </row>
    <row r="25" spans="1:18" ht="26.25" customHeight="1">
      <c r="A25" s="16"/>
      <c r="B25" s="66" t="s">
        <v>54</v>
      </c>
      <c r="C25" s="66" t="s">
        <v>5</v>
      </c>
      <c r="D25" s="66" t="s">
        <v>6</v>
      </c>
      <c r="E25" s="59" t="s">
        <v>15</v>
      </c>
      <c r="F25" s="60" t="s">
        <v>10</v>
      </c>
      <c r="G25" s="60" t="s">
        <v>11</v>
      </c>
      <c r="H25" s="59" t="s">
        <v>12</v>
      </c>
      <c r="I25" s="59" t="s">
        <v>13</v>
      </c>
      <c r="J25" s="67" t="s">
        <v>14</v>
      </c>
      <c r="K25" s="46" t="s">
        <v>34</v>
      </c>
      <c r="L25" s="74" t="s">
        <v>36</v>
      </c>
      <c r="M25" s="29" t="s">
        <v>78</v>
      </c>
      <c r="N25" s="71" t="s">
        <v>53</v>
      </c>
      <c r="O25" s="72" t="s">
        <v>38</v>
      </c>
      <c r="P25" s="44" t="s">
        <v>16</v>
      </c>
      <c r="Q25" s="58" t="s">
        <v>75</v>
      </c>
      <c r="R25" s="29" t="s">
        <v>76</v>
      </c>
    </row>
    <row r="26" spans="1:18" ht="26.25" customHeight="1">
      <c r="A26" s="16"/>
      <c r="B26" s="32" t="s">
        <v>58</v>
      </c>
      <c r="C26" s="32" t="s">
        <v>73</v>
      </c>
      <c r="D26" s="32" t="s">
        <v>66</v>
      </c>
      <c r="E26" s="48" t="s">
        <v>59</v>
      </c>
      <c r="F26" s="49" t="s">
        <v>60</v>
      </c>
      <c r="G26" s="49" t="s">
        <v>61</v>
      </c>
      <c r="H26" s="48" t="s">
        <v>62</v>
      </c>
      <c r="I26" s="48" t="s">
        <v>63</v>
      </c>
      <c r="J26" s="42" t="s">
        <v>64</v>
      </c>
      <c r="K26" s="50" t="s">
        <v>68</v>
      </c>
      <c r="L26" s="32" t="s">
        <v>69</v>
      </c>
      <c r="M26" s="32" t="s">
        <v>8</v>
      </c>
      <c r="N26" s="32" t="s">
        <v>9</v>
      </c>
      <c r="O26" s="75" t="s">
        <v>21</v>
      </c>
      <c r="P26" s="48" t="s">
        <v>7</v>
      </c>
      <c r="Q26" s="48" t="s">
        <v>45</v>
      </c>
      <c r="R26" s="32" t="s">
        <v>44</v>
      </c>
    </row>
    <row r="27" spans="1:18" ht="20.25" customHeight="1">
      <c r="A27" s="65" t="s">
        <v>0</v>
      </c>
      <c r="B27" s="65"/>
      <c r="C27" s="14"/>
      <c r="D27" s="15"/>
      <c r="E27" s="51"/>
      <c r="F27" s="52"/>
      <c r="G27" s="61"/>
      <c r="H27" s="54"/>
      <c r="I27" s="54"/>
      <c r="J27" s="35"/>
      <c r="K27" s="56"/>
      <c r="L27" s="18"/>
      <c r="M27" s="18"/>
      <c r="N27" s="18"/>
      <c r="O27" s="35"/>
      <c r="P27" s="54"/>
      <c r="Q27" s="54"/>
      <c r="R27" s="18"/>
    </row>
    <row r="28" spans="1:18" ht="20.25" customHeight="1">
      <c r="A28" s="65" t="s">
        <v>52</v>
      </c>
      <c r="B28" s="65"/>
      <c r="C28" s="14"/>
      <c r="D28" s="15"/>
      <c r="E28" s="51"/>
      <c r="F28" s="52"/>
      <c r="G28" s="61"/>
      <c r="H28" s="54"/>
      <c r="I28" s="54"/>
      <c r="J28" s="35"/>
      <c r="K28" s="56"/>
      <c r="L28" s="18"/>
      <c r="M28" s="18"/>
      <c r="N28" s="18"/>
      <c r="O28" s="35"/>
      <c r="P28" s="54"/>
      <c r="Q28" s="54"/>
      <c r="R28" s="18"/>
    </row>
    <row r="29" spans="1:13" ht="15.75" customHeight="1">
      <c r="A29" s="20"/>
      <c r="B29" s="20"/>
      <c r="C29" s="20"/>
      <c r="D29" s="20"/>
      <c r="E29" s="20"/>
      <c r="F29" s="21"/>
      <c r="G29" s="21"/>
      <c r="H29" s="21"/>
      <c r="I29" s="21"/>
      <c r="J29" s="21"/>
      <c r="K29" s="21"/>
      <c r="L29" s="21"/>
      <c r="M29" s="21"/>
    </row>
    <row r="30" spans="2:3" ht="15.75" customHeight="1">
      <c r="B30" s="24"/>
      <c r="C30" s="24"/>
    </row>
    <row r="33" ht="12"/>
    <row r="34" ht="12"/>
    <row r="35" ht="12"/>
    <row r="36" ht="12"/>
    <row r="37" ht="12"/>
    <row r="38" ht="12"/>
  </sheetData>
  <printOptions/>
  <pageMargins left="0.23" right="0.13" top="0.33" bottom="0.2" header="0.21" footer="0.11"/>
  <pageSetup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70" zoomScaleNormal="70" workbookViewId="0" topLeftCell="A1">
      <selection activeCell="D47" sqref="D47"/>
    </sheetView>
  </sheetViews>
  <sheetFormatPr defaultColWidth="9.00390625" defaultRowHeight="13.5"/>
  <cols>
    <col min="1" max="1" width="9.50390625" style="0" customWidth="1"/>
    <col min="2" max="5" width="9.125" style="0" customWidth="1"/>
    <col min="8" max="8" width="8.25390625" style="0" bestFit="1" customWidth="1"/>
    <col min="9" max="9" width="9.25390625" style="0" bestFit="1" customWidth="1"/>
  </cols>
  <sheetData>
    <row r="1" ht="13.5">
      <c r="A1" t="s">
        <v>101</v>
      </c>
    </row>
    <row r="3" spans="2:5" ht="16.5">
      <c r="B3" s="76" t="s">
        <v>102</v>
      </c>
      <c r="C3" s="76" t="s">
        <v>103</v>
      </c>
      <c r="D3" s="76" t="s">
        <v>104</v>
      </c>
      <c r="E3" s="76" t="s">
        <v>105</v>
      </c>
    </row>
    <row r="4" spans="2:6" ht="16.5">
      <c r="B4" s="77">
        <f>8/SQRT(2)</f>
        <v>5.65685424949238</v>
      </c>
      <c r="C4" s="78">
        <v>500</v>
      </c>
      <c r="D4" s="78">
        <v>950</v>
      </c>
      <c r="E4" s="78">
        <v>1400</v>
      </c>
      <c r="F4" s="79" t="s">
        <v>106</v>
      </c>
    </row>
    <row r="5" spans="2:5" ht="13.5">
      <c r="B5" s="80"/>
      <c r="C5" s="81"/>
      <c r="D5" s="81"/>
      <c r="E5" s="81"/>
    </row>
    <row r="6" spans="2:5" ht="13.5">
      <c r="B6" s="82" t="s">
        <v>107</v>
      </c>
      <c r="C6" s="76" t="s">
        <v>108</v>
      </c>
      <c r="D6" s="76" t="s">
        <v>109</v>
      </c>
      <c r="E6" s="76" t="s">
        <v>110</v>
      </c>
    </row>
    <row r="7" spans="1:5" ht="13.5">
      <c r="A7" t="s">
        <v>111</v>
      </c>
      <c r="B7" s="83">
        <v>60</v>
      </c>
      <c r="C7" s="84">
        <f aca="true" t="shared" si="0" ref="C7:C13">2*PI()*B7</f>
        <v>376.99111843077515</v>
      </c>
      <c r="D7" s="84">
        <f aca="true" t="shared" si="1" ref="D7:D13">$D$4/C7</f>
        <v>2.5199532656216763</v>
      </c>
      <c r="E7" s="84">
        <f aca="true" t="shared" si="2" ref="E7:E13">1/$E$4/C7</f>
        <v>1.8947017034749447E-06</v>
      </c>
    </row>
    <row r="8" spans="1:5" ht="13.5">
      <c r="A8" t="s">
        <v>112</v>
      </c>
      <c r="B8" s="83">
        <v>1000</v>
      </c>
      <c r="C8" s="84">
        <f t="shared" si="0"/>
        <v>6283.185307179586</v>
      </c>
      <c r="D8" s="84">
        <f t="shared" si="1"/>
        <v>0.15119719593730058</v>
      </c>
      <c r="E8" s="84">
        <f t="shared" si="2"/>
        <v>1.1368210220849668E-07</v>
      </c>
    </row>
    <row r="9" spans="1:5" ht="13.5">
      <c r="A9" t="s">
        <v>113</v>
      </c>
      <c r="B9" s="83">
        <v>10000</v>
      </c>
      <c r="C9" s="84">
        <f t="shared" si="0"/>
        <v>62831.853071795864</v>
      </c>
      <c r="D9" s="84">
        <f t="shared" si="1"/>
        <v>0.015119719593730057</v>
      </c>
      <c r="E9" s="84">
        <f t="shared" si="2"/>
        <v>1.1368210220849667E-08</v>
      </c>
    </row>
    <row r="10" spans="1:6" ht="13.5">
      <c r="A10" s="85" t="s">
        <v>114</v>
      </c>
      <c r="B10" s="86">
        <v>100000</v>
      </c>
      <c r="C10" s="87">
        <f t="shared" si="0"/>
        <v>628318.5307179586</v>
      </c>
      <c r="D10" s="87">
        <f t="shared" si="1"/>
        <v>0.001511971959373006</v>
      </c>
      <c r="E10" s="87">
        <f t="shared" si="2"/>
        <v>1.1368210220849668E-09</v>
      </c>
      <c r="F10" s="79" t="s">
        <v>89</v>
      </c>
    </row>
    <row r="11" spans="1:5" ht="13.5">
      <c r="A11" t="s">
        <v>115</v>
      </c>
      <c r="B11" s="83">
        <v>1000000</v>
      </c>
      <c r="C11" s="84">
        <f t="shared" si="0"/>
        <v>6283185.307179586</v>
      </c>
      <c r="D11" s="84">
        <f t="shared" si="1"/>
        <v>0.0001511971959373006</v>
      </c>
      <c r="E11" s="84">
        <f t="shared" si="2"/>
        <v>1.1368210220849668E-10</v>
      </c>
    </row>
    <row r="12" spans="1:5" ht="13.5">
      <c r="A12" t="s">
        <v>116</v>
      </c>
      <c r="B12" s="83">
        <v>10000000</v>
      </c>
      <c r="C12" s="84">
        <f t="shared" si="0"/>
        <v>62831853.071795866</v>
      </c>
      <c r="D12" s="84">
        <f t="shared" si="1"/>
        <v>1.5119719593730057E-05</v>
      </c>
      <c r="E12" s="84">
        <f t="shared" si="2"/>
        <v>1.1368210220849667E-11</v>
      </c>
    </row>
    <row r="13" spans="1:5" ht="13.5">
      <c r="A13" t="s">
        <v>117</v>
      </c>
      <c r="B13" s="83">
        <v>100000000</v>
      </c>
      <c r="C13" s="84">
        <f t="shared" si="0"/>
        <v>628318530.7179586</v>
      </c>
      <c r="D13" s="84">
        <f t="shared" si="1"/>
        <v>1.511971959373006E-06</v>
      </c>
      <c r="E13" s="84">
        <f t="shared" si="2"/>
        <v>1.1368210220849668E-12</v>
      </c>
    </row>
    <row r="16" spans="2:7" s="88" customFormat="1" ht="15.75" customHeight="1">
      <c r="B16" s="89" t="s">
        <v>118</v>
      </c>
      <c r="C16" s="90" t="s">
        <v>119</v>
      </c>
      <c r="D16" s="90" t="s">
        <v>120</v>
      </c>
      <c r="E16" s="90" t="s">
        <v>121</v>
      </c>
      <c r="F16" s="91" t="s">
        <v>90</v>
      </c>
      <c r="G16" s="91" t="s">
        <v>91</v>
      </c>
    </row>
    <row r="17" spans="1:7" ht="15.75" customHeight="1">
      <c r="A17" s="76" t="s">
        <v>92</v>
      </c>
      <c r="B17" s="92">
        <f>$B$4/F17</f>
        <v>0.005269319375510273</v>
      </c>
      <c r="C17" s="93">
        <f>$C$4*B17</f>
        <v>2.6346596877551365</v>
      </c>
      <c r="D17" s="94">
        <f>$D$4*B17</f>
        <v>5.005853406734759</v>
      </c>
      <c r="E17" s="95"/>
      <c r="F17" s="96">
        <f>SQRT($C$4^2+$D$4^2)</f>
        <v>1073.5455276791945</v>
      </c>
      <c r="G17" s="96">
        <f>DEGREES(ATAN2($C$4,$D$4))</f>
        <v>62.24145939893998</v>
      </c>
    </row>
    <row r="18" spans="1:7" ht="15.75" customHeight="1">
      <c r="A18" s="76" t="s">
        <v>93</v>
      </c>
      <c r="B18" s="92">
        <f>$B$4/F18</f>
        <v>0.0038052119532359526</v>
      </c>
      <c r="C18" s="93">
        <f>$C$4*B18</f>
        <v>1.9026059766179764</v>
      </c>
      <c r="D18" s="97"/>
      <c r="E18" s="94">
        <f>$E$4*B18</f>
        <v>5.327296734530334</v>
      </c>
      <c r="F18" s="96">
        <f>SQRT($C$4^2+$E$4^2)</f>
        <v>1486.6068747318504</v>
      </c>
      <c r="G18" s="96">
        <f>DEGREES(ATAN2($C$4,-$E$4))</f>
        <v>-70.3461759419467</v>
      </c>
    </row>
    <row r="19" spans="1:7" ht="15.75" customHeight="1">
      <c r="A19" s="76" t="s">
        <v>94</v>
      </c>
      <c r="B19" s="92">
        <f>$B$4/F19</f>
        <v>0.008409413299642185</v>
      </c>
      <c r="C19" s="93">
        <f>$C$4*B19</f>
        <v>4.204706649821093</v>
      </c>
      <c r="D19" s="94">
        <f>$D$4*B19</f>
        <v>7.988942634660076</v>
      </c>
      <c r="E19" s="94">
        <f>$E$4*B19</f>
        <v>11.77317861949906</v>
      </c>
      <c r="F19" s="96">
        <f>SQRT($C$4^2+($D$4-$E$4)^2)</f>
        <v>672.6812023536855</v>
      </c>
      <c r="G19" s="96">
        <f>DEGREES(ATAN2($C$4,$D$4-$E$4))</f>
        <v>-41.98721249581666</v>
      </c>
    </row>
    <row r="20" ht="15.75" customHeight="1"/>
    <row r="21" ht="15.75" customHeight="1"/>
    <row r="22" spans="2:7" s="88" customFormat="1" ht="15.75" customHeight="1">
      <c r="B22" s="89" t="s">
        <v>122</v>
      </c>
      <c r="C22" s="90" t="s">
        <v>123</v>
      </c>
      <c r="D22" s="90" t="s">
        <v>124</v>
      </c>
      <c r="E22" s="90" t="s">
        <v>125</v>
      </c>
      <c r="F22" s="91" t="s">
        <v>126</v>
      </c>
      <c r="G22" s="91" t="s">
        <v>127</v>
      </c>
    </row>
    <row r="23" spans="1:7" ht="15.75" customHeight="1">
      <c r="A23" s="76" t="s">
        <v>95</v>
      </c>
      <c r="B23" s="92">
        <f>$B$4/F23</f>
        <v>0.01278503280058019</v>
      </c>
      <c r="C23" s="98">
        <f>$B$4/$C$4</f>
        <v>0.01131370849898476</v>
      </c>
      <c r="D23" s="98">
        <f>$B$4/$D$4</f>
        <v>0.005954583420518294</v>
      </c>
      <c r="E23" s="99"/>
      <c r="F23" s="96">
        <f>($D$4*$C$4)/SQRT($C$4^2+$D$4^2)</f>
        <v>442.45911119099117</v>
      </c>
      <c r="G23" s="96">
        <f>DEGREES(ATAN2(1/$C$4,-1/$D$4))</f>
        <v>-27.758540601060023</v>
      </c>
    </row>
    <row r="24" spans="1:7" ht="15.75" customHeight="1">
      <c r="A24" s="76" t="s">
        <v>96</v>
      </c>
      <c r="B24" s="92">
        <f>$B$4/F24</f>
        <v>0.012013597738073506</v>
      </c>
      <c r="C24" s="98">
        <f>$B$4/$C$4</f>
        <v>0.01131370849898476</v>
      </c>
      <c r="D24" s="100"/>
      <c r="E24" s="98">
        <f>$B$4/$E$4</f>
        <v>0.004040610178208843</v>
      </c>
      <c r="F24" s="96">
        <f>$C$4/SQRT(1+(1/$E$4*$C$4)^2)</f>
        <v>470.87095579741873</v>
      </c>
      <c r="G24" s="96">
        <f>DEGREES(ATAN2(1/$C$4,1/$E$4))</f>
        <v>19.65382405805331</v>
      </c>
    </row>
    <row r="25" spans="1:7" ht="15.75" customHeight="1">
      <c r="A25" s="76" t="s">
        <v>97</v>
      </c>
      <c r="B25" s="92">
        <f>$B$4/F25</f>
        <v>0.011474462670307335</v>
      </c>
      <c r="C25" s="98">
        <f>$B$4/$C$4</f>
        <v>0.01131370849898476</v>
      </c>
      <c r="D25" s="98">
        <f>$B$4/$D$4</f>
        <v>0.005954583420518294</v>
      </c>
      <c r="E25" s="98">
        <f>$B$4/$E$4</f>
        <v>0.004040610178208843</v>
      </c>
      <c r="F25" s="96">
        <f>1/SQRT((1/$C$4)^2+(1/$D$4-1/$E$4)^2)</f>
        <v>492.9951329338252</v>
      </c>
      <c r="G25" s="96">
        <f>DEGREES(ATAN2(1/$C$4,1/$E$4-1/$D$4))</f>
        <v>-9.60198257618513</v>
      </c>
    </row>
    <row r="26" ht="15.75" customHeight="1"/>
    <row r="28" spans="2:7" s="88" customFormat="1" ht="15.75" customHeight="1">
      <c r="B28" s="89" t="s">
        <v>128</v>
      </c>
      <c r="C28" s="90" t="s">
        <v>129</v>
      </c>
      <c r="D28" s="90" t="s">
        <v>130</v>
      </c>
      <c r="E28" s="90" t="s">
        <v>131</v>
      </c>
      <c r="F28" s="91" t="s">
        <v>132</v>
      </c>
      <c r="G28" s="91" t="s">
        <v>133</v>
      </c>
    </row>
    <row r="29" spans="1:7" ht="15.75" customHeight="1">
      <c r="A29" s="76" t="s">
        <v>98</v>
      </c>
      <c r="B29" s="92">
        <f>$B$4/F29</f>
        <v>0.01131370849898476</v>
      </c>
      <c r="C29" s="98">
        <f>$B$4/$F$29</f>
        <v>0.01131370849898476</v>
      </c>
      <c r="D29" s="101"/>
      <c r="E29" s="101"/>
      <c r="F29" s="96">
        <f>$C$4</f>
        <v>500</v>
      </c>
      <c r="G29" s="96">
        <f>DEGREES(ATAN2(F29,0))</f>
        <v>0</v>
      </c>
    </row>
    <row r="30" spans="1:7" ht="15.75" customHeight="1">
      <c r="A30" s="76" t="s">
        <v>99</v>
      </c>
      <c r="B30" s="92">
        <f>$B$4/F30</f>
        <v>0.005954583420518294</v>
      </c>
      <c r="C30" s="101"/>
      <c r="D30" s="98">
        <f>$B$4/$F$30</f>
        <v>0.005954583420518294</v>
      </c>
      <c r="E30" s="101"/>
      <c r="F30" s="96">
        <f>$D$4</f>
        <v>950</v>
      </c>
      <c r="G30" s="96">
        <f>DEGREES(ATAN2(0,F30))</f>
        <v>90</v>
      </c>
    </row>
    <row r="31" spans="1:7" ht="15.75" customHeight="1">
      <c r="A31" s="76" t="s">
        <v>100</v>
      </c>
      <c r="B31" s="92">
        <f>$B$4/F31</f>
        <v>0.004040610178208843</v>
      </c>
      <c r="C31" s="101"/>
      <c r="D31" s="101"/>
      <c r="E31" s="98">
        <f>$B$4/$F$31</f>
        <v>0.004040610178208843</v>
      </c>
      <c r="F31" s="96">
        <f>$E$4</f>
        <v>1400</v>
      </c>
      <c r="G31" s="96">
        <f>DEGREES(ATAN2(0,-F31))</f>
        <v>-90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kusama</cp:lastModifiedBy>
  <cp:lastPrinted>2008-10-17T11:53:44Z</cp:lastPrinted>
  <dcterms:created xsi:type="dcterms:W3CDTF">1997-01-08T22:48:59Z</dcterms:created>
  <dcterms:modified xsi:type="dcterms:W3CDTF">2009-04-17T08:18:42Z</dcterms:modified>
  <cp:category/>
  <cp:version/>
  <cp:contentType/>
  <cp:contentStatus/>
</cp:coreProperties>
</file>